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740" windowHeight="11625"/>
  </bookViews>
  <sheets>
    <sheet name="评审意见表" sheetId="1" r:id="rId1"/>
    <sheet name="增减明细表" sheetId="2" r:id="rId2"/>
  </sheets>
  <definedNames>
    <definedName name="_xlnm._FilterDatabase" localSheetId="1" hidden="1">增减明细表!$A$1:$L$264</definedName>
  </definedNames>
  <calcPr calcId="144525"/>
</workbook>
</file>

<file path=xl/sharedStrings.xml><?xml version="1.0" encoding="utf-8"?>
<sst xmlns="http://schemas.openxmlformats.org/spreadsheetml/2006/main" count="1100" uniqueCount="392">
  <si>
    <t>福建省文物局申请2024年国家文物保护专项
项目预算专家组评审意见表</t>
  </si>
  <si>
    <t>评审单位：福建省文物局</t>
  </si>
  <si>
    <t>单位：元</t>
  </si>
  <si>
    <t>项目编号</t>
  </si>
  <si>
    <t>24-1-02-3500-0442</t>
  </si>
  <si>
    <t>项目名称</t>
  </si>
  <si>
    <t>永泰庄寨建筑群之仁和庄整体修缮</t>
  </si>
  <si>
    <t>项目单位</t>
  </si>
  <si>
    <t>福州市永泰县文化体育和旅游局</t>
  </si>
  <si>
    <t>方案批复文号</t>
  </si>
  <si>
    <t>闽文物字﹝2023﹞406号</t>
  </si>
  <si>
    <t>中央财政补助经费申请金额</t>
  </si>
  <si>
    <t>中央财政补助经费审核金额</t>
  </si>
  <si>
    <t>项目概况</t>
  </si>
  <si>
    <t xml:space="preserve">    仁和庄位于福州市永泰县同安镇三捷村，始建于明末，清代道光年间（1821-1850）重修，做西北向东南，平面呈横向长方形，通面阔 78.55 米，进深 63.12 米，占地面积约 4610 平方米。是典型的闽中土寨(堡)建筑，是研究东南系建筑的珍贵实物。建筑总体四进带天井，坐西北朝东南，穿斗式木构架，悬山顶。建筑中轴上有门厅、回廊、前厅、正厅、后围楼、土石风火墙等，与两侧护厝围合形成一个封闭的高墙建筑。外墙下半部以青石精砌而成，上半部为厚实的三合土墙，十分坚固。墙上开有一排小窗，内大外小，用于观察、射击。左右对角设有碉楼，以防死角。寨内合院式布局，土木结构。目前建筑整体结构基本保持完好，但由于长久未经大修，屋面存在大量的破损，漏雨造成屋架木基层及结构木构件糟朽，部分檐口及天沟位置的屋架已经出现下垂、坍塌现象，需进行保护修缮。</t>
  </si>
  <si>
    <t>支出细目</t>
  </si>
  <si>
    <t>申请中央财政补助经费</t>
  </si>
  <si>
    <t>增减金额</t>
  </si>
  <si>
    <t>评审意见和核减理由</t>
  </si>
  <si>
    <t>审核金额</t>
  </si>
  <si>
    <t>备注</t>
  </si>
  <si>
    <t>序号</t>
  </si>
  <si>
    <t>合 计</t>
  </si>
  <si>
    <t>---</t>
  </si>
  <si>
    <t>--</t>
  </si>
  <si>
    <t>一</t>
  </si>
  <si>
    <t>工程费用</t>
  </si>
  <si>
    <t>部分修缮工程量偏大，单价偏高；木材面防腐工程量多算；拆解木构件、瓦屋面项目重复计价予以核减。</t>
  </si>
  <si>
    <t>二</t>
  </si>
  <si>
    <t>工程建设其他费用</t>
  </si>
  <si>
    <t>建设单位管理费</t>
  </si>
  <si>
    <t>计算基数改变核减</t>
  </si>
  <si>
    <t>按1.5%计取</t>
  </si>
  <si>
    <t>勘察设计费</t>
  </si>
  <si>
    <t>按8%计取</t>
  </si>
  <si>
    <t>工程监理费</t>
  </si>
  <si>
    <t>按3.3%计取</t>
  </si>
  <si>
    <t>招标代理费</t>
  </si>
  <si>
    <t>按1%计取</t>
  </si>
  <si>
    <t>工程量清单和招标控制价编制费</t>
  </si>
  <si>
    <t>按0.58%计取</t>
  </si>
  <si>
    <t>工程保险费</t>
  </si>
  <si>
    <t>按0.3%计取</t>
  </si>
  <si>
    <t>前期工程咨询费</t>
  </si>
  <si>
    <t>不合理费用予以核减</t>
  </si>
  <si>
    <t>审计费</t>
  </si>
  <si>
    <t>三</t>
  </si>
  <si>
    <t>预备费</t>
  </si>
  <si>
    <t>按（一）+（二）之和的5%取费</t>
  </si>
  <si>
    <t>评审专家综合意见及建议</t>
  </si>
  <si>
    <t xml:space="preserve">    预算整体综合单价偏高，部分工程量多算，因工程量及工程费用核减，建设单位管理费、勘察设计费、工程监理费、招标代理费、工程量清单和招标控制价编制费、工程保险费、工程保险费审计费、审计费、预备费相应减少；前期工程咨询费不合理予以核减；经审核调整后，该项目造价总体基本合理。</t>
  </si>
  <si>
    <t>评审专家签字</t>
  </si>
  <si>
    <t xml:space="preserve">  项目编号：                                                                                           单位：元</t>
  </si>
  <si>
    <t>单位  元</t>
  </si>
  <si>
    <t>项目编码</t>
  </si>
  <si>
    <t>送审列</t>
  </si>
  <si>
    <t>审核列</t>
  </si>
  <si>
    <t>评审增减</t>
  </si>
  <si>
    <t>单位</t>
  </si>
  <si>
    <t>工程量</t>
  </si>
  <si>
    <t>综合单价</t>
  </si>
  <si>
    <t>合价</t>
  </si>
  <si>
    <t>20302585</t>
  </si>
  <si>
    <t>清理建筑环绕水沟</t>
  </si>
  <si>
    <t>m</t>
  </si>
  <si>
    <t>20302174</t>
  </si>
  <si>
    <t>清理建筑内部水圳</t>
  </si>
  <si>
    <t>m2</t>
  </si>
  <si>
    <t>20302588</t>
  </si>
  <si>
    <t>疏通建筑内外排水暗沟</t>
  </si>
  <si>
    <t>20302054</t>
  </si>
  <si>
    <t>修补夯土墙 (厚10cm以内)</t>
  </si>
  <si>
    <t>20302010</t>
  </si>
  <si>
    <t>调整石基础</t>
  </si>
  <si>
    <t>m3</t>
  </si>
  <si>
    <t>A区</t>
  </si>
  <si>
    <t>8</t>
  </si>
  <si>
    <t>20302157</t>
  </si>
  <si>
    <t>廊沿石调整归位</t>
  </si>
  <si>
    <t>9</t>
  </si>
  <si>
    <t>手工挠洗见新 (素面)</t>
  </si>
  <si>
    <t>10</t>
  </si>
  <si>
    <t>20302014</t>
  </si>
  <si>
    <t>维修三合土地面(厚10cm以内)</t>
  </si>
  <si>
    <t>11</t>
  </si>
  <si>
    <t>20303045</t>
  </si>
  <si>
    <t>三合土地面(厚10cm以内)</t>
  </si>
  <si>
    <t>12</t>
  </si>
  <si>
    <t>20301008</t>
  </si>
  <si>
    <t>铲除后期水泥地面</t>
  </si>
  <si>
    <t>13</t>
  </si>
  <si>
    <t>20302305</t>
  </si>
  <si>
    <t>更换糟朽杉木地板</t>
  </si>
  <si>
    <t>14</t>
  </si>
  <si>
    <t>20303043</t>
  </si>
  <si>
    <t>现场制作木楼地面 (企口 厚3cm内 长4m以内)</t>
  </si>
  <si>
    <t>15</t>
  </si>
  <si>
    <t>20303011</t>
  </si>
  <si>
    <t>石地垄墙</t>
  </si>
  <si>
    <t>17</t>
  </si>
  <si>
    <t>20302309</t>
  </si>
  <si>
    <t>木楞剔除糟朽</t>
  </si>
  <si>
    <t>处</t>
  </si>
  <si>
    <t>19</t>
  </si>
  <si>
    <t>20303034</t>
  </si>
  <si>
    <t>楼（地）面搁栅(交接扣榫) ( φ14cm 长4m以内)</t>
  </si>
  <si>
    <t>24</t>
  </si>
  <si>
    <t>20302265</t>
  </si>
  <si>
    <t>拆除糟朽椽子</t>
  </si>
  <si>
    <t>25</t>
  </si>
  <si>
    <t>20304306</t>
  </si>
  <si>
    <t>矩形椽子 (3.5cm×11cm 矩形)</t>
  </si>
  <si>
    <t>31</t>
  </si>
  <si>
    <t>20302136</t>
  </si>
  <si>
    <t>外城门门洞砌筑 </t>
  </si>
  <si>
    <t>32</t>
  </si>
  <si>
    <t>20303203</t>
  </si>
  <si>
    <t>青砖墙砌筑 </t>
  </si>
  <si>
    <t>33</t>
  </si>
  <si>
    <t>34</t>
  </si>
  <si>
    <t>20302137</t>
  </si>
  <si>
    <t>砖砌体剔补(5块以内) 青砖</t>
  </si>
  <si>
    <t>35</t>
  </si>
  <si>
    <t>20303235</t>
  </si>
  <si>
    <t>砖砌体剔补(5块以内) 青砖 </t>
  </si>
  <si>
    <t>37</t>
  </si>
  <si>
    <t>20302316</t>
  </si>
  <si>
    <t>拨正 (双层)</t>
  </si>
  <si>
    <t>38</t>
  </si>
  <si>
    <t>20302314</t>
  </si>
  <si>
    <t>木柱打牮</t>
  </si>
  <si>
    <t>根</t>
  </si>
  <si>
    <t>39</t>
  </si>
  <si>
    <t>20302319</t>
  </si>
  <si>
    <t>藤箍替补</t>
  </si>
  <si>
    <t>40</t>
  </si>
  <si>
    <t>20302187</t>
  </si>
  <si>
    <t>拆除圆木柱</t>
  </si>
  <si>
    <t>41</t>
  </si>
  <si>
    <t>20302310</t>
  </si>
  <si>
    <t>开裂嵌补</t>
  </si>
  <si>
    <t>42</t>
  </si>
  <si>
    <t>20302570</t>
  </si>
  <si>
    <t>木柱防腐清洗</t>
  </si>
  <si>
    <t>51</t>
  </si>
  <si>
    <t>20304426</t>
  </si>
  <si>
    <t>木柱钉藤条</t>
  </si>
  <si>
    <t>52</t>
  </si>
  <si>
    <t>20302245</t>
  </si>
  <si>
    <t>拆除圆木檩</t>
  </si>
  <si>
    <t>53</t>
  </si>
  <si>
    <t>木檩剔除糟朽</t>
  </si>
  <si>
    <t>54</t>
  </si>
  <si>
    <t>66</t>
  </si>
  <si>
    <t>20304078</t>
  </si>
  <si>
    <t>圆作矮童 (φ20cm以内)</t>
  </si>
  <si>
    <t>67</t>
  </si>
  <si>
    <t>76</t>
  </si>
  <si>
    <t>20304523</t>
  </si>
  <si>
    <t>抱柱（圆柱）</t>
  </si>
  <si>
    <t>89</t>
  </si>
  <si>
    <t>20301027</t>
  </si>
  <si>
    <t>拆除糟朽木墙裙</t>
  </si>
  <si>
    <t>90</t>
  </si>
  <si>
    <t>20304568</t>
  </si>
  <si>
    <t>镶板间壁（厚2cm） (嵌入)</t>
  </si>
  <si>
    <t>91</t>
  </si>
  <si>
    <t>20302576</t>
  </si>
  <si>
    <t>修补灰板壁抹灰</t>
  </si>
  <si>
    <t>92</t>
  </si>
  <si>
    <t>20304565</t>
  </si>
  <si>
    <t>木龙骨竹板壁</t>
  </si>
  <si>
    <t>93</t>
  </si>
  <si>
    <t>20303433</t>
  </si>
  <si>
    <t>三行以下灰板壁 (草泥灰底厚20mm、麻筋壳灰浆面)</t>
  </si>
  <si>
    <t>97</t>
  </si>
  <si>
    <t>99</t>
  </si>
  <si>
    <t>20304533</t>
  </si>
  <si>
    <t>吴王靠 (鹅颈靠背式)</t>
  </si>
  <si>
    <t>100</t>
  </si>
  <si>
    <t>20304551</t>
  </si>
  <si>
    <t>直档栏杆</t>
  </si>
  <si>
    <t>101</t>
  </si>
  <si>
    <t>20304599</t>
  </si>
  <si>
    <t>木材面作旧</t>
  </si>
  <si>
    <t>102</t>
  </si>
  <si>
    <t>20304604</t>
  </si>
  <si>
    <t>涂二硼合剂</t>
  </si>
  <si>
    <t>B区</t>
  </si>
  <si>
    <t>103</t>
  </si>
  <si>
    <t>20302024</t>
  </si>
  <si>
    <t>条石地面调整归位</t>
  </si>
  <si>
    <t>104</t>
  </si>
  <si>
    <t>105</t>
  </si>
  <si>
    <t>106</t>
  </si>
  <si>
    <t>107</t>
  </si>
  <si>
    <t>108</t>
  </si>
  <si>
    <t>109</t>
  </si>
  <si>
    <t>110</t>
  </si>
  <si>
    <t>20302183</t>
  </si>
  <si>
    <t>拆除圆木楞</t>
  </si>
  <si>
    <t>111</t>
  </si>
  <si>
    <t>木楞防腐清洗</t>
  </si>
  <si>
    <t>112</t>
  </si>
  <si>
    <t>113</t>
  </si>
  <si>
    <t>114</t>
  </si>
  <si>
    <t>115</t>
  </si>
  <si>
    <t>20302280</t>
  </si>
  <si>
    <t>拆除糟朽望板</t>
  </si>
  <si>
    <t>116</t>
  </si>
  <si>
    <t>20304406</t>
  </si>
  <si>
    <t>望板（厚15mm） ( 横铺 平缝)</t>
  </si>
  <si>
    <t>117</t>
  </si>
  <si>
    <t>20302291</t>
  </si>
  <si>
    <t>拆除糟朽封檐板、博风板</t>
  </si>
  <si>
    <t>119</t>
  </si>
  <si>
    <t>拆解本瓦屋面</t>
  </si>
  <si>
    <t>120</t>
  </si>
  <si>
    <t>本瓦屋面 (有杠槽)</t>
  </si>
  <si>
    <t>121</t>
  </si>
  <si>
    <t>本瓦屋面 (有杠槽)（利旧100%）</t>
  </si>
  <si>
    <t>122</t>
  </si>
  <si>
    <t>维修屋面屋脊</t>
  </si>
  <si>
    <t>124</t>
  </si>
  <si>
    <t>125</t>
  </si>
  <si>
    <t>126</t>
  </si>
  <si>
    <t>129</t>
  </si>
  <si>
    <t>130</t>
  </si>
  <si>
    <t>139</t>
  </si>
  <si>
    <t>144</t>
  </si>
  <si>
    <t>20304242</t>
  </si>
  <si>
    <t>圆木桁条 (φ16cm 长4m以内)</t>
  </si>
  <si>
    <t>145</t>
  </si>
  <si>
    <t>20304242T</t>
  </si>
  <si>
    <t>圆木桁条 (φ16cm 长5m以内)</t>
  </si>
  <si>
    <t>147</t>
  </si>
  <si>
    <t>20304243T</t>
  </si>
  <si>
    <t>圆木桁条 (φ18cm 长4m以内)</t>
  </si>
  <si>
    <t>149</t>
  </si>
  <si>
    <t>20304244T</t>
  </si>
  <si>
    <t>圆木桁条 (φ18cm 长6m以内)</t>
  </si>
  <si>
    <t>173</t>
  </si>
  <si>
    <t>174</t>
  </si>
  <si>
    <t>175</t>
  </si>
  <si>
    <t>176</t>
  </si>
  <si>
    <t>177</t>
  </si>
  <si>
    <t>180</t>
  </si>
  <si>
    <t>181</t>
  </si>
  <si>
    <t>182</t>
  </si>
  <si>
    <t>C区</t>
  </si>
  <si>
    <t>183</t>
  </si>
  <si>
    <t>184</t>
  </si>
  <si>
    <t>185</t>
  </si>
  <si>
    <t>186</t>
  </si>
  <si>
    <t>187</t>
  </si>
  <si>
    <t>188</t>
  </si>
  <si>
    <t>189</t>
  </si>
  <si>
    <t>190</t>
  </si>
  <si>
    <t>192</t>
  </si>
  <si>
    <t>193</t>
  </si>
  <si>
    <t>194</t>
  </si>
  <si>
    <t>195</t>
  </si>
  <si>
    <t>20303035T</t>
  </si>
  <si>
    <t>楼（地）面搁栅(交接扣榫) ( φ14cm 长5m以内)</t>
  </si>
  <si>
    <t>196</t>
  </si>
  <si>
    <t>197</t>
  </si>
  <si>
    <t>203</t>
  </si>
  <si>
    <t>204</t>
  </si>
  <si>
    <t>205</t>
  </si>
  <si>
    <t>206</t>
  </si>
  <si>
    <t>207</t>
  </si>
  <si>
    <t>208</t>
  </si>
  <si>
    <t>209</t>
  </si>
  <si>
    <t>212</t>
  </si>
  <si>
    <t>213</t>
  </si>
  <si>
    <t>214</t>
  </si>
  <si>
    <t>20304002</t>
  </si>
  <si>
    <t>圆柱 (φ18cm 高4m以内)</t>
  </si>
  <si>
    <t>221</t>
  </si>
  <si>
    <t>245</t>
  </si>
  <si>
    <t>246</t>
  </si>
  <si>
    <t>247</t>
  </si>
  <si>
    <t>248</t>
  </si>
  <si>
    <t>249</t>
  </si>
  <si>
    <t>251</t>
  </si>
  <si>
    <t>20302584</t>
  </si>
  <si>
    <t>夯土墙面钉麻绳</t>
  </si>
  <si>
    <t>252</t>
  </si>
  <si>
    <t>修补（芦苇、竹）板壁、夯土墙墙面 (草泥灰底、麻刀石灰浆面)</t>
  </si>
  <si>
    <t>258</t>
  </si>
  <si>
    <t>259</t>
  </si>
  <si>
    <t>260</t>
  </si>
  <si>
    <t>D区</t>
  </si>
  <si>
    <t>261</t>
  </si>
  <si>
    <t>262</t>
  </si>
  <si>
    <t>263</t>
  </si>
  <si>
    <t>20303025T</t>
  </si>
  <si>
    <t>150厚块石地面</t>
  </si>
  <si>
    <t>264</t>
  </si>
  <si>
    <t>265</t>
  </si>
  <si>
    <t>266</t>
  </si>
  <si>
    <t>268</t>
  </si>
  <si>
    <t>269</t>
  </si>
  <si>
    <t>270</t>
  </si>
  <si>
    <t>271</t>
  </si>
  <si>
    <t>273</t>
  </si>
  <si>
    <t>修补损坏开裂夯实土面层</t>
  </si>
  <si>
    <t>274</t>
  </si>
  <si>
    <t>275</t>
  </si>
  <si>
    <t>279</t>
  </si>
  <si>
    <t>280</t>
  </si>
  <si>
    <t>281</t>
  </si>
  <si>
    <t>282</t>
  </si>
  <si>
    <t>维修屋脊 (正脊)</t>
  </si>
  <si>
    <t>284</t>
  </si>
  <si>
    <t>285</t>
  </si>
  <si>
    <t>286</t>
  </si>
  <si>
    <t>288</t>
  </si>
  <si>
    <t>289</t>
  </si>
  <si>
    <t>294</t>
  </si>
  <si>
    <t>318</t>
  </si>
  <si>
    <t>319</t>
  </si>
  <si>
    <t>320</t>
  </si>
  <si>
    <t>321</t>
  </si>
  <si>
    <t>322</t>
  </si>
  <si>
    <t>323</t>
  </si>
  <si>
    <t>324</t>
  </si>
  <si>
    <t>E区</t>
  </si>
  <si>
    <t>325</t>
  </si>
  <si>
    <t>326</t>
  </si>
  <si>
    <t>327</t>
  </si>
  <si>
    <t>328</t>
  </si>
  <si>
    <t>329</t>
  </si>
  <si>
    <t>330</t>
  </si>
  <si>
    <t>331</t>
  </si>
  <si>
    <t>332</t>
  </si>
  <si>
    <t>334</t>
  </si>
  <si>
    <t>336</t>
  </si>
  <si>
    <t>337</t>
  </si>
  <si>
    <t>342</t>
  </si>
  <si>
    <t>343</t>
  </si>
  <si>
    <t>344</t>
  </si>
  <si>
    <t>345</t>
  </si>
  <si>
    <t>20303215</t>
  </si>
  <si>
    <t>屋面正脊、垂脊 (120厚砖墙  高0.3m)</t>
  </si>
  <si>
    <t>348</t>
  </si>
  <si>
    <t>349</t>
  </si>
  <si>
    <t>350</t>
  </si>
  <si>
    <t>351</t>
  </si>
  <si>
    <t>385</t>
  </si>
  <si>
    <t>386</t>
  </si>
  <si>
    <t>387</t>
  </si>
  <si>
    <t>388</t>
  </si>
  <si>
    <t>389</t>
  </si>
  <si>
    <t>390</t>
  </si>
  <si>
    <t>391</t>
  </si>
  <si>
    <t>F区</t>
  </si>
  <si>
    <t>392</t>
  </si>
  <si>
    <t>393</t>
  </si>
  <si>
    <t>394</t>
  </si>
  <si>
    <t>395</t>
  </si>
  <si>
    <t>396</t>
  </si>
  <si>
    <t>397</t>
  </si>
  <si>
    <t>398</t>
  </si>
  <si>
    <t>399</t>
  </si>
  <si>
    <t>400</t>
  </si>
  <si>
    <t>20303034T</t>
  </si>
  <si>
    <t>楼（地）面搁栅(交接扣榫) ( φ12cm 长4m以内)</t>
  </si>
  <si>
    <t>401</t>
  </si>
  <si>
    <t>楼（地）面搁栅(交接扣榫) ( φ12cm 长5m以内)</t>
  </si>
  <si>
    <t>404</t>
  </si>
  <si>
    <t>405</t>
  </si>
  <si>
    <t>409</t>
  </si>
  <si>
    <t>410</t>
  </si>
  <si>
    <t>411</t>
  </si>
  <si>
    <t>412</t>
  </si>
  <si>
    <t>屋面正脊 (120厚砖墙  高0.3m)</t>
  </si>
  <si>
    <t>413</t>
  </si>
  <si>
    <t>屋面垂脊 (120厚砖墙  高0.3m)</t>
  </si>
  <si>
    <t>415</t>
  </si>
  <si>
    <t>416</t>
  </si>
  <si>
    <t>417</t>
  </si>
  <si>
    <t>419</t>
  </si>
  <si>
    <t>424</t>
  </si>
  <si>
    <t>426</t>
  </si>
  <si>
    <t>456</t>
  </si>
  <si>
    <t>457</t>
  </si>
  <si>
    <t>458</t>
  </si>
  <si>
    <t>459</t>
  </si>
  <si>
    <t>460</t>
  </si>
  <si>
    <t>461</t>
  </si>
  <si>
    <t>462</t>
  </si>
</sst>
</file>

<file path=xl/styles.xml><?xml version="1.0" encoding="utf-8"?>
<styleSheet xmlns="http://schemas.openxmlformats.org/spreadsheetml/2006/main" xmlns:xr9="http://schemas.microsoft.com/office/spreadsheetml/2016/revision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  <numFmt numFmtId="177" formatCode="0.00_ "/>
    <numFmt numFmtId="178" formatCode="0.00_);[Red]\(0.00\)"/>
  </numFmts>
  <fonts count="36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9"/>
      <color rgb="FF000000"/>
      <name val="宋体"/>
      <charset val="134"/>
    </font>
    <font>
      <b/>
      <sz val="10"/>
      <color theme="1"/>
      <name val="宋体"/>
      <charset val="134"/>
    </font>
    <font>
      <sz val="9"/>
      <color theme="1"/>
      <name val="宋体"/>
      <charset val="134"/>
      <scheme val="minor"/>
    </font>
    <font>
      <sz val="9"/>
      <color theme="1"/>
      <name val="宋体"/>
      <charset val="134"/>
    </font>
    <font>
      <sz val="10"/>
      <name val="宋体"/>
      <charset val="134"/>
    </font>
    <font>
      <b/>
      <sz val="9"/>
      <color theme="1"/>
      <name val="宋体"/>
      <charset val="134"/>
      <scheme val="minor"/>
    </font>
    <font>
      <sz val="16"/>
      <name val="方正小标宋简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color theme="1"/>
      <name val="楷体"/>
      <charset val="134"/>
    </font>
    <font>
      <sz val="10"/>
      <color rgb="FF00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Calibri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1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0" fillId="5" borderId="9" applyNumberFormat="0" applyFont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6" borderId="12" applyNumberFormat="0" applyAlignment="0" applyProtection="0">
      <alignment vertical="center"/>
    </xf>
    <xf numFmtId="0" fontId="25" fillId="7" borderId="13" applyNumberFormat="0" applyAlignment="0" applyProtection="0">
      <alignment vertical="center"/>
    </xf>
    <xf numFmtId="0" fontId="26" fillId="7" borderId="12" applyNumberFormat="0" applyAlignment="0" applyProtection="0">
      <alignment vertical="center"/>
    </xf>
    <xf numFmtId="0" fontId="27" fillId="8" borderId="14" applyNumberFormat="0" applyAlignment="0" applyProtection="0">
      <alignment vertical="center"/>
    </xf>
    <xf numFmtId="0" fontId="28" fillId="0" borderId="15" applyNumberFormat="0" applyFill="0" applyAlignment="0" applyProtection="0">
      <alignment vertical="center"/>
    </xf>
    <xf numFmtId="0" fontId="29" fillId="0" borderId="16" applyNumberFormat="0" applyFill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2" fillId="11" borderId="0" applyNumberFormat="0" applyBorder="0" applyAlignment="0" applyProtection="0">
      <alignment vertical="center"/>
    </xf>
    <xf numFmtId="0" fontId="33" fillId="12" borderId="0" applyNumberFormat="0" applyBorder="0" applyAlignment="0" applyProtection="0">
      <alignment vertical="center"/>
    </xf>
    <xf numFmtId="0" fontId="34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3" fillId="15" borderId="0" applyNumberFormat="0" applyBorder="0" applyAlignment="0" applyProtection="0">
      <alignment vertical="center"/>
    </xf>
    <xf numFmtId="0" fontId="33" fillId="16" borderId="0" applyNumberFormat="0" applyBorder="0" applyAlignment="0" applyProtection="0">
      <alignment vertical="center"/>
    </xf>
    <xf numFmtId="0" fontId="34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3" fillId="19" borderId="0" applyNumberFormat="0" applyBorder="0" applyAlignment="0" applyProtection="0">
      <alignment vertical="center"/>
    </xf>
    <xf numFmtId="0" fontId="33" fillId="20" borderId="0" applyNumberFormat="0" applyBorder="0" applyAlignment="0" applyProtection="0">
      <alignment vertical="center"/>
    </xf>
    <xf numFmtId="0" fontId="34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3" fillId="23" borderId="0" applyNumberFormat="0" applyBorder="0" applyAlignment="0" applyProtection="0">
      <alignment vertical="center"/>
    </xf>
    <xf numFmtId="0" fontId="33" fillId="24" borderId="0" applyNumberFormat="0" applyBorder="0" applyAlignment="0" applyProtection="0">
      <alignment vertical="center"/>
    </xf>
    <xf numFmtId="0" fontId="34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3" fillId="27" borderId="0" applyNumberFormat="0" applyBorder="0" applyAlignment="0" applyProtection="0">
      <alignment vertical="center"/>
    </xf>
    <xf numFmtId="0" fontId="33" fillId="28" borderId="0" applyNumberFormat="0" applyBorder="0" applyAlignment="0" applyProtection="0">
      <alignment vertical="center"/>
    </xf>
    <xf numFmtId="0" fontId="34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3" fillId="31" borderId="0" applyNumberFormat="0" applyBorder="0" applyAlignment="0" applyProtection="0">
      <alignment vertical="center"/>
    </xf>
    <xf numFmtId="0" fontId="33" fillId="32" borderId="0" applyNumberFormat="0" applyBorder="0" applyAlignment="0" applyProtection="0">
      <alignment vertical="center"/>
    </xf>
    <xf numFmtId="0" fontId="34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  <xf numFmtId="0" fontId="33" fillId="35" borderId="0" applyNumberFormat="0" applyBorder="0" applyAlignment="0" applyProtection="0">
      <alignment vertical="center"/>
    </xf>
    <xf numFmtId="0" fontId="35" fillId="0" borderId="0"/>
    <xf numFmtId="0" fontId="35" fillId="0" borderId="0">
      <alignment vertical="center"/>
    </xf>
  </cellStyleXfs>
  <cellXfs count="74">
    <xf numFmtId="0" fontId="0" fillId="0" borderId="0" xfId="0"/>
    <xf numFmtId="0" fontId="1" fillId="0" borderId="0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49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3" fillId="0" borderId="2" xfId="49" applyNumberFormat="1" applyFont="1" applyBorder="1" applyAlignment="1">
      <alignment horizontal="center" vertical="center" wrapText="1"/>
    </xf>
    <xf numFmtId="2" fontId="5" fillId="0" borderId="1" xfId="49" applyNumberFormat="1" applyFont="1" applyBorder="1" applyAlignment="1">
      <alignment horizontal="center" vertical="center" wrapText="1" shrinkToFit="1"/>
    </xf>
    <xf numFmtId="0" fontId="6" fillId="3" borderId="3" xfId="49" applyFont="1" applyFill="1" applyBorder="1" applyAlignment="1">
      <alignment horizontal="right" vertical="center" wrapText="1"/>
    </xf>
    <xf numFmtId="0" fontId="5" fillId="0" borderId="1" xfId="49" applyNumberFormat="1" applyFont="1" applyBorder="1" applyAlignment="1">
      <alignment horizontal="left" vertical="center" wrapText="1"/>
    </xf>
    <xf numFmtId="0" fontId="5" fillId="0" borderId="1" xfId="49" applyNumberFormat="1" applyFont="1" applyBorder="1" applyAlignment="1">
      <alignment horizontal="center" vertical="center" wrapText="1"/>
    </xf>
    <xf numFmtId="0" fontId="5" fillId="0" borderId="4" xfId="49" applyNumberFormat="1" applyFont="1" applyBorder="1" applyAlignment="1">
      <alignment horizontal="center" vertical="center" wrapText="1"/>
    </xf>
    <xf numFmtId="0" fontId="5" fillId="0" borderId="5" xfId="49" applyNumberFormat="1" applyFont="1" applyBorder="1" applyAlignment="1">
      <alignment horizontal="center" vertical="center" wrapText="1"/>
    </xf>
    <xf numFmtId="0" fontId="6" fillId="3" borderId="6" xfId="49" applyFont="1" applyFill="1" applyBorder="1" applyAlignment="1">
      <alignment horizontal="left" vertical="center" wrapText="1"/>
    </xf>
    <xf numFmtId="176" fontId="5" fillId="0" borderId="1" xfId="49" applyNumberFormat="1" applyFont="1" applyBorder="1" applyAlignment="1">
      <alignment horizontal="right" vertical="center" wrapText="1" shrinkToFit="1"/>
    </xf>
    <xf numFmtId="0" fontId="6" fillId="3" borderId="6" xfId="49" applyFont="1" applyFill="1" applyBorder="1" applyAlignment="1">
      <alignment horizontal="right" vertical="center" wrapText="1"/>
    </xf>
    <xf numFmtId="2" fontId="5" fillId="0" borderId="1" xfId="49" applyNumberFormat="1" applyFont="1" applyBorder="1" applyAlignment="1">
      <alignment horizontal="right" vertical="center" wrapText="1" shrinkToFit="1"/>
    </xf>
    <xf numFmtId="0" fontId="0" fillId="0" borderId="1" xfId="0" applyBorder="1"/>
    <xf numFmtId="2" fontId="5" fillId="0" borderId="4" xfId="49" applyNumberFormat="1" applyFont="1" applyBorder="1" applyAlignment="1">
      <alignment horizontal="right" vertical="center" wrapText="1" shrinkToFit="1"/>
    </xf>
    <xf numFmtId="0" fontId="5" fillId="0" borderId="7" xfId="49" applyNumberFormat="1" applyFont="1" applyBorder="1" applyAlignment="1">
      <alignment horizontal="center" vertical="center" wrapText="1"/>
    </xf>
    <xf numFmtId="2" fontId="5" fillId="0" borderId="1" xfId="49" applyNumberFormat="1" applyFont="1" applyBorder="1" applyAlignment="1">
      <alignment vertical="center" wrapText="1" shrinkToFit="1"/>
    </xf>
    <xf numFmtId="177" fontId="4" fillId="0" borderId="1" xfId="0" applyNumberFormat="1" applyFont="1" applyBorder="1" applyAlignment="1">
      <alignment horizontal="center" vertical="center"/>
    </xf>
    <xf numFmtId="0" fontId="0" fillId="0" borderId="4" xfId="0" applyBorder="1"/>
    <xf numFmtId="177" fontId="1" fillId="0" borderId="1" xfId="0" applyNumberFormat="1" applyFont="1" applyBorder="1" applyAlignment="1">
      <alignment horizontal="center"/>
    </xf>
    <xf numFmtId="0" fontId="0" fillId="0" borderId="0" xfId="0" applyBorder="1"/>
    <xf numFmtId="0" fontId="5" fillId="0" borderId="0" xfId="49" applyNumberFormat="1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/>
    </xf>
    <xf numFmtId="2" fontId="5" fillId="0" borderId="0" xfId="49" applyNumberFormat="1" applyFont="1" applyFill="1" applyBorder="1" applyAlignment="1">
      <alignment horizontal="center" vertical="center" wrapText="1" shrinkToFit="1"/>
    </xf>
    <xf numFmtId="2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77" fontId="7" fillId="0" borderId="0" xfId="0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top" wrapText="1"/>
    </xf>
    <xf numFmtId="0" fontId="9" fillId="0" borderId="8" xfId="0" applyFont="1" applyBorder="1" applyAlignment="1">
      <alignment horizontal="left"/>
    </xf>
    <xf numFmtId="0" fontId="10" fillId="0" borderId="0" xfId="0" applyFont="1" applyAlignment="1">
      <alignment horizontal="center"/>
    </xf>
    <xf numFmtId="0" fontId="11" fillId="4" borderId="4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left" vertical="center" wrapText="1"/>
    </xf>
    <xf numFmtId="0" fontId="12" fillId="0" borderId="5" xfId="0" applyFont="1" applyBorder="1" applyAlignment="1">
      <alignment horizontal="left" vertical="center" wrapText="1"/>
    </xf>
    <xf numFmtId="0" fontId="11" fillId="4" borderId="7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177" fontId="11" fillId="0" borderId="1" xfId="0" applyNumberFormat="1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/>
    </xf>
    <xf numFmtId="177" fontId="1" fillId="0" borderId="1" xfId="0" applyNumberFormat="1" applyFont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177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top"/>
    </xf>
    <xf numFmtId="177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0" fontId="11" fillId="4" borderId="4" xfId="0" applyFont="1" applyFill="1" applyBorder="1" applyAlignment="1">
      <alignment horizontal="center" vertical="center"/>
    </xf>
    <xf numFmtId="0" fontId="11" fillId="4" borderId="5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178" fontId="10" fillId="0" borderId="1" xfId="0" applyNumberFormat="1" applyFont="1" applyBorder="1" applyAlignment="1">
      <alignment horizontal="center" vertical="center" wrapText="1"/>
    </xf>
    <xf numFmtId="0" fontId="12" fillId="0" borderId="7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center" wrapText="1"/>
    </xf>
    <xf numFmtId="0" fontId="14" fillId="0" borderId="7" xfId="0" applyFont="1" applyBorder="1" applyAlignment="1">
      <alignment horizontal="center"/>
    </xf>
    <xf numFmtId="10" fontId="13" fillId="0" borderId="0" xfId="0" applyNumberFormat="1" applyFont="1" applyBorder="1" applyAlignment="1">
      <alignment horizontal="center" wrapText="1"/>
    </xf>
    <xf numFmtId="10" fontId="13" fillId="0" borderId="0" xfId="0" applyNumberFormat="1" applyFont="1" applyAlignment="1">
      <alignment horizontal="center" wrapText="1"/>
    </xf>
    <xf numFmtId="0" fontId="10" fillId="0" borderId="1" xfId="0" applyFont="1" applyBorder="1" applyAlignment="1" quotePrefix="1">
      <alignment horizontal="center" vertical="center" wrapText="1"/>
    </xf>
  </cellXfs>
  <cellStyles count="51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2" xfId="50"/>
  </cellStyles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tabSelected="1" view="pageBreakPreview" zoomScaleNormal="100" topLeftCell="A6" workbookViewId="0">
      <selection activeCell="K21" sqref="K21"/>
    </sheetView>
  </sheetViews>
  <sheetFormatPr defaultColWidth="9" defaultRowHeight="14.25"/>
  <cols>
    <col min="1" max="1" width="5.63333333333333" style="35" customWidth="1"/>
    <col min="2" max="2" width="16.9083333333333" style="35" customWidth="1"/>
    <col min="3" max="3" width="17.725" style="35" customWidth="1"/>
    <col min="4" max="4" width="15.3666666666667" style="35" customWidth="1"/>
    <col min="5" max="5" width="17.9083333333333" style="35" customWidth="1"/>
    <col min="6" max="6" width="15.9083333333333" style="35" customWidth="1"/>
    <col min="7" max="7" width="16.45" style="35" customWidth="1"/>
    <col min="8" max="9" width="9" style="35"/>
    <col min="10" max="11" width="9.36666666666667" style="35"/>
    <col min="12" max="12" width="11.45" style="35"/>
    <col min="13" max="16384" width="9" style="35"/>
  </cols>
  <sheetData>
    <row r="1" ht="40.5" customHeight="1" spans="1:7">
      <c r="A1" s="36" t="s">
        <v>0</v>
      </c>
      <c r="B1" s="36"/>
      <c r="C1" s="36"/>
      <c r="D1" s="36"/>
      <c r="E1" s="36"/>
      <c r="F1" s="36"/>
      <c r="G1" s="36"/>
    </row>
    <row r="2" ht="2" customHeight="1"/>
    <row r="3" ht="20.5" customHeight="1" spans="1:7">
      <c r="A3" s="37" t="s">
        <v>1</v>
      </c>
      <c r="B3" s="37"/>
      <c r="C3" s="37"/>
      <c r="D3" s="38"/>
      <c r="E3" s="38"/>
      <c r="F3" s="38" t="s">
        <v>2</v>
      </c>
      <c r="G3" s="38"/>
    </row>
    <row r="4" s="34" customFormat="1" ht="30" customHeight="1" spans="1:7">
      <c r="A4" s="39" t="s">
        <v>3</v>
      </c>
      <c r="B4" s="40"/>
      <c r="C4" s="41" t="s">
        <v>4</v>
      </c>
      <c r="D4" s="41"/>
      <c r="E4" s="47" t="s">
        <v>5</v>
      </c>
      <c r="F4" s="41" t="s">
        <v>6</v>
      </c>
      <c r="G4" s="41"/>
    </row>
    <row r="5" s="34" customFormat="1" ht="30" customHeight="1" spans="1:7">
      <c r="A5" s="39" t="s">
        <v>7</v>
      </c>
      <c r="B5" s="40"/>
      <c r="C5" s="42" t="s">
        <v>8</v>
      </c>
      <c r="D5" s="43"/>
      <c r="E5" s="47" t="s">
        <v>9</v>
      </c>
      <c r="F5" s="62" t="s">
        <v>10</v>
      </c>
      <c r="G5" s="63"/>
    </row>
    <row r="6" s="34" customFormat="1" ht="30" customHeight="1" spans="1:7">
      <c r="A6" s="39" t="s">
        <v>11</v>
      </c>
      <c r="B6" s="40"/>
      <c r="C6" s="42">
        <v>13229680</v>
      </c>
      <c r="D6" s="43"/>
      <c r="E6" s="47" t="s">
        <v>12</v>
      </c>
      <c r="F6" s="64">
        <f>F9</f>
        <v>8419560.537402</v>
      </c>
      <c r="G6" s="64"/>
    </row>
    <row r="7" s="34" customFormat="1" ht="99" customHeight="1" spans="1:7">
      <c r="A7" s="39" t="s">
        <v>13</v>
      </c>
      <c r="B7" s="40"/>
      <c r="C7" s="44" t="s">
        <v>14</v>
      </c>
      <c r="D7" s="45"/>
      <c r="E7" s="45"/>
      <c r="F7" s="45"/>
      <c r="G7" s="65"/>
    </row>
    <row r="8" s="34" customFormat="1" ht="41" customHeight="1" spans="1:7">
      <c r="A8" s="39" t="s">
        <v>15</v>
      </c>
      <c r="B8" s="46"/>
      <c r="C8" s="47" t="s">
        <v>16</v>
      </c>
      <c r="D8" s="47" t="s">
        <v>17</v>
      </c>
      <c r="E8" s="47" t="s">
        <v>18</v>
      </c>
      <c r="F8" s="47" t="s">
        <v>19</v>
      </c>
      <c r="G8" s="47" t="s">
        <v>20</v>
      </c>
    </row>
    <row r="9" s="34" customFormat="1" ht="18" customHeight="1" spans="1:7">
      <c r="A9" s="48" t="s">
        <v>21</v>
      </c>
      <c r="B9" s="48" t="s">
        <v>22</v>
      </c>
      <c r="C9" s="49">
        <f>C10+C11+C20</f>
        <v>13229680.06</v>
      </c>
      <c r="D9" s="49">
        <f>D10+D11+D20</f>
        <v>-4810119.522598</v>
      </c>
      <c r="E9" s="74" t="s">
        <v>23</v>
      </c>
      <c r="F9" s="49">
        <f>C9+D9</f>
        <v>8419560.537402</v>
      </c>
      <c r="G9" s="74" t="s">
        <v>24</v>
      </c>
    </row>
    <row r="10" s="34" customFormat="1" ht="55" customHeight="1" spans="1:7">
      <c r="A10" s="50" t="s">
        <v>25</v>
      </c>
      <c r="B10" s="50" t="s">
        <v>26</v>
      </c>
      <c r="C10" s="49">
        <v>10243893</v>
      </c>
      <c r="D10" s="49">
        <v>-3269959.2</v>
      </c>
      <c r="E10" s="66" t="s">
        <v>27</v>
      </c>
      <c r="F10" s="49">
        <f>C10+D10</f>
        <v>6973933.8</v>
      </c>
      <c r="G10" s="74" t="s">
        <v>24</v>
      </c>
    </row>
    <row r="11" s="34" customFormat="1" ht="17" customHeight="1" spans="1:7">
      <c r="A11" s="50" t="s">
        <v>28</v>
      </c>
      <c r="B11" s="50" t="s">
        <v>29</v>
      </c>
      <c r="C11" s="51">
        <v>2063120.06</v>
      </c>
      <c r="D11" s="51">
        <f>SUM(D12:D19)</f>
        <v>-1018424.77676</v>
      </c>
      <c r="E11" s="74" t="s">
        <v>23</v>
      </c>
      <c r="F11" s="51">
        <f>SUM(F12:F19)</f>
        <v>1044695.28324</v>
      </c>
      <c r="G11" s="74" t="s">
        <v>24</v>
      </c>
    </row>
    <row r="12" s="34" customFormat="1" ht="17" customHeight="1" spans="1:7">
      <c r="A12" s="52">
        <v>1</v>
      </c>
      <c r="B12" s="52" t="s">
        <v>30</v>
      </c>
      <c r="C12" s="53">
        <v>153658.4</v>
      </c>
      <c r="D12" s="53">
        <f t="shared" ref="D12:D17" si="0">F12-C12</f>
        <v>-49049.393</v>
      </c>
      <c r="E12" s="67" t="s">
        <v>31</v>
      </c>
      <c r="F12" s="53">
        <f>F10*1.5%</f>
        <v>104609.007</v>
      </c>
      <c r="G12" s="68" t="s">
        <v>32</v>
      </c>
    </row>
    <row r="13" s="34" customFormat="1" ht="17" customHeight="1" spans="1:10">
      <c r="A13" s="52">
        <v>2</v>
      </c>
      <c r="B13" s="52" t="s">
        <v>33</v>
      </c>
      <c r="C13" s="53">
        <v>845121.17</v>
      </c>
      <c r="D13" s="53">
        <f t="shared" si="0"/>
        <v>-287206.466</v>
      </c>
      <c r="E13" s="67" t="s">
        <v>31</v>
      </c>
      <c r="F13" s="53">
        <f>F10*8%</f>
        <v>557914.704</v>
      </c>
      <c r="G13" s="68" t="s">
        <v>34</v>
      </c>
      <c r="I13" s="72"/>
      <c r="J13" s="2"/>
    </row>
    <row r="14" s="34" customFormat="1" ht="17" customHeight="1" spans="1:10">
      <c r="A14" s="52">
        <v>3</v>
      </c>
      <c r="B14" s="52" t="s">
        <v>35</v>
      </c>
      <c r="C14" s="53">
        <v>338048.47</v>
      </c>
      <c r="D14" s="53">
        <f t="shared" si="0"/>
        <v>-107908.6546</v>
      </c>
      <c r="E14" s="67" t="s">
        <v>31</v>
      </c>
      <c r="F14" s="53">
        <f>F10*3.3%</f>
        <v>230139.8154</v>
      </c>
      <c r="G14" s="68" t="s">
        <v>36</v>
      </c>
      <c r="I14" s="72"/>
      <c r="J14" s="2"/>
    </row>
    <row r="15" s="34" customFormat="1" ht="17" customHeight="1" spans="1:10">
      <c r="A15" s="52">
        <v>4</v>
      </c>
      <c r="B15" s="52" t="s">
        <v>37</v>
      </c>
      <c r="C15" s="53">
        <v>79902.37</v>
      </c>
      <c r="D15" s="53">
        <f t="shared" si="0"/>
        <v>-10163.032</v>
      </c>
      <c r="E15" s="67" t="s">
        <v>31</v>
      </c>
      <c r="F15" s="53">
        <f>F10*1%</f>
        <v>69739.338</v>
      </c>
      <c r="G15" s="68" t="s">
        <v>38</v>
      </c>
      <c r="I15" s="72"/>
      <c r="J15" s="2"/>
    </row>
    <row r="16" s="34" customFormat="1" ht="30" customHeight="1" spans="1:9">
      <c r="A16" s="41">
        <v>5</v>
      </c>
      <c r="B16" s="54" t="s">
        <v>39</v>
      </c>
      <c r="C16" s="55">
        <v>211536.39</v>
      </c>
      <c r="D16" s="53">
        <f t="shared" si="0"/>
        <v>-171087.57396</v>
      </c>
      <c r="E16" s="67" t="s">
        <v>31</v>
      </c>
      <c r="F16" s="53">
        <f>F10*0.58%</f>
        <v>40448.81604</v>
      </c>
      <c r="G16" s="68" t="s">
        <v>40</v>
      </c>
      <c r="I16" s="73"/>
    </row>
    <row r="17" s="34" customFormat="1" ht="17" customHeight="1" spans="1:9">
      <c r="A17" s="56">
        <v>6</v>
      </c>
      <c r="B17" s="56" t="s">
        <v>41</v>
      </c>
      <c r="C17" s="55">
        <v>30731.68</v>
      </c>
      <c r="D17" s="53">
        <f t="shared" si="0"/>
        <v>-9809.8786</v>
      </c>
      <c r="E17" s="67" t="s">
        <v>31</v>
      </c>
      <c r="F17" s="53">
        <f>F10*0.3%</f>
        <v>20921.8014</v>
      </c>
      <c r="G17" s="68" t="s">
        <v>42</v>
      </c>
      <c r="I17" s="73"/>
    </row>
    <row r="18" s="34" customFormat="1" ht="17" customHeight="1" spans="1:9">
      <c r="A18" s="52">
        <v>7</v>
      </c>
      <c r="B18" s="52" t="s">
        <v>43</v>
      </c>
      <c r="C18" s="53">
        <v>92195.04</v>
      </c>
      <c r="D18" s="53">
        <v>-92195.04</v>
      </c>
      <c r="E18" s="67" t="s">
        <v>44</v>
      </c>
      <c r="F18" s="53"/>
      <c r="G18" s="68"/>
      <c r="I18" s="73"/>
    </row>
    <row r="19" s="34" customFormat="1" ht="17" customHeight="1" spans="1:9">
      <c r="A19" s="52">
        <v>8</v>
      </c>
      <c r="B19" s="52" t="s">
        <v>45</v>
      </c>
      <c r="C19" s="53">
        <v>311926.54</v>
      </c>
      <c r="D19" s="53">
        <f>F19-C19</f>
        <v>-291004.7386</v>
      </c>
      <c r="E19" s="67" t="s">
        <v>31</v>
      </c>
      <c r="F19" s="53">
        <f>F10*0.3%</f>
        <v>20921.8014</v>
      </c>
      <c r="G19" s="68" t="s">
        <v>42</v>
      </c>
      <c r="I19" s="73"/>
    </row>
    <row r="20" s="34" customFormat="1" ht="26" customHeight="1" spans="1:7">
      <c r="A20" s="50" t="s">
        <v>46</v>
      </c>
      <c r="B20" s="50" t="s">
        <v>47</v>
      </c>
      <c r="C20" s="49">
        <v>922667</v>
      </c>
      <c r="D20" s="49">
        <f>F20-C20</f>
        <v>-521735.545838</v>
      </c>
      <c r="E20" s="67" t="s">
        <v>31</v>
      </c>
      <c r="F20" s="49">
        <f>(F10+F11)*5%</f>
        <v>400931.454162</v>
      </c>
      <c r="G20" s="69" t="s">
        <v>48</v>
      </c>
    </row>
    <row r="21" s="34" customFormat="1" ht="56" customHeight="1" spans="1:7">
      <c r="A21" s="39" t="s">
        <v>49</v>
      </c>
      <c r="B21" s="40"/>
      <c r="C21" s="44" t="s">
        <v>50</v>
      </c>
      <c r="D21" s="57"/>
      <c r="E21" s="57"/>
      <c r="F21" s="57"/>
      <c r="G21" s="70"/>
    </row>
    <row r="22" ht="49.5" customHeight="1" spans="1:7">
      <c r="A22" s="58" t="s">
        <v>51</v>
      </c>
      <c r="B22" s="59"/>
      <c r="C22" s="60"/>
      <c r="D22" s="61"/>
      <c r="E22" s="61"/>
      <c r="F22" s="61"/>
      <c r="G22" s="71"/>
    </row>
  </sheetData>
  <mergeCells count="19">
    <mergeCell ref="A1:G1"/>
    <mergeCell ref="A3:C3"/>
    <mergeCell ref="F3:G3"/>
    <mergeCell ref="A4:B4"/>
    <mergeCell ref="C4:D4"/>
    <mergeCell ref="F4:G4"/>
    <mergeCell ref="A5:B5"/>
    <mergeCell ref="C5:D5"/>
    <mergeCell ref="F5:G5"/>
    <mergeCell ref="A6:B6"/>
    <mergeCell ref="C6:D6"/>
    <mergeCell ref="F6:G6"/>
    <mergeCell ref="A7:B7"/>
    <mergeCell ref="C7:G7"/>
    <mergeCell ref="A8:B8"/>
    <mergeCell ref="A21:B21"/>
    <mergeCell ref="C21:G21"/>
    <mergeCell ref="A22:B22"/>
    <mergeCell ref="C22:G22"/>
  </mergeCells>
  <printOptions horizontalCentered="1"/>
  <pageMargins left="0.707638888888889" right="0.707638888888889" top="0.747916666666667" bottom="0.747916666666667" header="0.313888888888889" footer="0.313888888888889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82"/>
  <sheetViews>
    <sheetView zoomScale="180" zoomScaleNormal="180" workbookViewId="0">
      <selection activeCell="J199" sqref="J199"/>
    </sheetView>
  </sheetViews>
  <sheetFormatPr defaultColWidth="9" defaultRowHeight="14.25"/>
  <cols>
    <col min="1" max="1" width="4.45" customWidth="1"/>
    <col min="2" max="2" width="11.2666666666667" customWidth="1"/>
    <col min="3" max="3" width="24.1833333333333" customWidth="1"/>
    <col min="4" max="4" width="7.26666666666667" customWidth="1"/>
    <col min="7" max="7" width="9.09166666666667" customWidth="1"/>
    <col min="8" max="8" width="6.36666666666667" customWidth="1"/>
    <col min="9" max="9" width="10.2666666666667" customWidth="1"/>
    <col min="10" max="10" width="8.26666666666667" customWidth="1"/>
    <col min="11" max="11" width="9.36666666666667" customWidth="1"/>
    <col min="12" max="12" width="15.6333333333333" customWidth="1"/>
  </cols>
  <sheetData>
    <row r="1" spans="1:12">
      <c r="A1" s="1" t="s">
        <v>6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</row>
    <row r="2" spans="1:12">
      <c r="A2" s="3" t="s">
        <v>52</v>
      </c>
      <c r="B2" s="4"/>
      <c r="C2" s="3" t="s">
        <v>4</v>
      </c>
      <c r="D2" s="4"/>
      <c r="E2" s="4"/>
      <c r="F2" s="4"/>
      <c r="G2" s="4"/>
      <c r="H2" s="4"/>
      <c r="I2" s="4"/>
      <c r="J2" s="4"/>
      <c r="K2" s="4"/>
      <c r="L2" s="3" t="s">
        <v>53</v>
      </c>
    </row>
    <row r="3" spans="1:12">
      <c r="A3" s="5" t="s">
        <v>21</v>
      </c>
      <c r="B3" s="5" t="s">
        <v>54</v>
      </c>
      <c r="C3" s="6" t="s">
        <v>5</v>
      </c>
      <c r="D3" s="7" t="s">
        <v>55</v>
      </c>
      <c r="E3" s="7"/>
      <c r="F3" s="7"/>
      <c r="G3" s="7"/>
      <c r="H3" s="7" t="s">
        <v>56</v>
      </c>
      <c r="I3" s="7"/>
      <c r="J3" s="7"/>
      <c r="K3" s="7"/>
      <c r="L3" s="6" t="s">
        <v>57</v>
      </c>
    </row>
    <row r="4" spans="1:12">
      <c r="A4" s="8"/>
      <c r="B4" s="8"/>
      <c r="C4" s="9"/>
      <c r="D4" s="10" t="s">
        <v>58</v>
      </c>
      <c r="E4" s="10" t="s">
        <v>59</v>
      </c>
      <c r="F4" s="10" t="s">
        <v>60</v>
      </c>
      <c r="G4" s="10" t="s">
        <v>61</v>
      </c>
      <c r="H4" s="10" t="s">
        <v>58</v>
      </c>
      <c r="I4" s="10" t="s">
        <v>59</v>
      </c>
      <c r="J4" s="10" t="s">
        <v>60</v>
      </c>
      <c r="K4" s="10" t="s">
        <v>61</v>
      </c>
      <c r="L4" s="9"/>
    </row>
    <row r="5" ht="22" customHeight="1" spans="1:12">
      <c r="A5" s="11">
        <v>1</v>
      </c>
      <c r="B5" s="12" t="s">
        <v>62</v>
      </c>
      <c r="C5" s="12" t="s">
        <v>63</v>
      </c>
      <c r="D5" s="13" t="s">
        <v>64</v>
      </c>
      <c r="E5" s="17">
        <v>313</v>
      </c>
      <c r="F5" s="18">
        <v>83.94</v>
      </c>
      <c r="G5" s="19">
        <v>26273.22</v>
      </c>
      <c r="H5" s="13" t="s">
        <v>64</v>
      </c>
      <c r="I5" s="17">
        <v>313</v>
      </c>
      <c r="J5" s="23">
        <v>52.64</v>
      </c>
      <c r="K5" s="23">
        <f>I5*J5</f>
        <v>16476.32</v>
      </c>
      <c r="L5" s="24">
        <f>K5-G5</f>
        <v>-9796.9</v>
      </c>
    </row>
    <row r="6" ht="22.5" customHeight="1" spans="1:12">
      <c r="A6" s="11">
        <v>2</v>
      </c>
      <c r="B6" s="12" t="s">
        <v>65</v>
      </c>
      <c r="C6" s="12" t="s">
        <v>66</v>
      </c>
      <c r="D6" s="13" t="s">
        <v>67</v>
      </c>
      <c r="E6" s="17">
        <v>262</v>
      </c>
      <c r="F6" s="18">
        <v>59.64</v>
      </c>
      <c r="G6" s="19">
        <v>15625.68</v>
      </c>
      <c r="H6" s="13" t="s">
        <v>67</v>
      </c>
      <c r="I6" s="17">
        <v>262</v>
      </c>
      <c r="J6" s="23">
        <v>37.25</v>
      </c>
      <c r="K6" s="23">
        <f>I6*J6</f>
        <v>9759.5</v>
      </c>
      <c r="L6" s="24">
        <f>K6-G6</f>
        <v>-5866.18</v>
      </c>
    </row>
    <row r="7" ht="24" customHeight="1" spans="1:12">
      <c r="A7" s="11">
        <v>3</v>
      </c>
      <c r="B7" s="12" t="s">
        <v>68</v>
      </c>
      <c r="C7" s="12" t="s">
        <v>69</v>
      </c>
      <c r="D7" s="13" t="s">
        <v>64</v>
      </c>
      <c r="E7" s="17">
        <v>108</v>
      </c>
      <c r="F7" s="18">
        <v>38.98</v>
      </c>
      <c r="G7" s="19">
        <v>4209.84</v>
      </c>
      <c r="H7" s="13" t="s">
        <v>64</v>
      </c>
      <c r="I7" s="17">
        <v>105</v>
      </c>
      <c r="J7" s="23">
        <v>23.21</v>
      </c>
      <c r="K7" s="23">
        <f>I7*J7</f>
        <v>2437.05</v>
      </c>
      <c r="L7" s="24">
        <f>K7-G7</f>
        <v>-1772.79</v>
      </c>
    </row>
    <row r="8" ht="22.5" customHeight="1" spans="1:12">
      <c r="A8" s="11">
        <v>4</v>
      </c>
      <c r="B8" s="12" t="s">
        <v>70</v>
      </c>
      <c r="C8" s="12" t="s">
        <v>71</v>
      </c>
      <c r="D8" s="13" t="s">
        <v>67</v>
      </c>
      <c r="E8" s="17">
        <v>508.5</v>
      </c>
      <c r="F8" s="18">
        <v>154.04</v>
      </c>
      <c r="G8" s="19">
        <v>78329.34</v>
      </c>
      <c r="H8" s="13" t="s">
        <v>67</v>
      </c>
      <c r="I8" s="17">
        <v>487.43</v>
      </c>
      <c r="J8" s="21">
        <v>107.4</v>
      </c>
      <c r="K8" s="23">
        <f>I8*J8</f>
        <v>52349.982</v>
      </c>
      <c r="L8" s="24">
        <f>K8-G8</f>
        <v>-25979.358</v>
      </c>
    </row>
    <row r="9" ht="22.5" customHeight="1" spans="1:12">
      <c r="A9" s="11">
        <v>5</v>
      </c>
      <c r="B9" s="12" t="s">
        <v>72</v>
      </c>
      <c r="C9" s="12" t="s">
        <v>73</v>
      </c>
      <c r="D9" s="13" t="s">
        <v>74</v>
      </c>
      <c r="E9" s="17">
        <v>172.16</v>
      </c>
      <c r="F9" s="18">
        <v>535.71</v>
      </c>
      <c r="G9" s="19">
        <v>92227.83</v>
      </c>
      <c r="H9" s="13" t="s">
        <v>74</v>
      </c>
      <c r="I9" s="17">
        <v>151.46</v>
      </c>
      <c r="J9" s="23">
        <v>261.62</v>
      </c>
      <c r="K9" s="23">
        <f>I9*J9</f>
        <v>39624.9652</v>
      </c>
      <c r="L9" s="24">
        <f>K9-G9</f>
        <v>-52602.8648</v>
      </c>
    </row>
    <row r="10" spans="1:12">
      <c r="A10" s="14" t="s">
        <v>75</v>
      </c>
      <c r="B10" s="15"/>
      <c r="C10" s="15"/>
      <c r="D10" s="15"/>
      <c r="E10" s="15"/>
      <c r="F10" s="15"/>
      <c r="G10" s="15"/>
      <c r="H10" s="20"/>
      <c r="I10" s="21"/>
      <c r="J10" s="21"/>
      <c r="K10" s="21"/>
      <c r="L10" s="10"/>
    </row>
    <row r="11" spans="1:12">
      <c r="A11" s="14" t="s">
        <v>76</v>
      </c>
      <c r="B11" s="12" t="s">
        <v>77</v>
      </c>
      <c r="C11" s="12" t="s">
        <v>78</v>
      </c>
      <c r="D11" s="13" t="s">
        <v>64</v>
      </c>
      <c r="E11" s="17">
        <v>159.96</v>
      </c>
      <c r="F11" s="21">
        <v>138.3</v>
      </c>
      <c r="G11" s="21">
        <v>22122.47</v>
      </c>
      <c r="H11" s="13" t="s">
        <v>64</v>
      </c>
      <c r="I11" s="21">
        <v>159.96</v>
      </c>
      <c r="J11" s="21">
        <v>85.7</v>
      </c>
      <c r="K11" s="21">
        <f t="shared" ref="K11:K50" si="0">I11*J11</f>
        <v>13708.572</v>
      </c>
      <c r="L11" s="10">
        <f t="shared" ref="L11:L50" si="1">K11-G11</f>
        <v>-8413.898</v>
      </c>
    </row>
    <row r="12" spans="1:12">
      <c r="A12" s="14" t="s">
        <v>79</v>
      </c>
      <c r="B12" s="12" t="s">
        <v>65</v>
      </c>
      <c r="C12" s="12" t="s">
        <v>80</v>
      </c>
      <c r="D12" s="13" t="s">
        <v>67</v>
      </c>
      <c r="E12" s="17">
        <v>110.029</v>
      </c>
      <c r="F12" s="21">
        <v>59.64</v>
      </c>
      <c r="G12" s="21">
        <v>6562.13</v>
      </c>
      <c r="H12" s="13" t="s">
        <v>67</v>
      </c>
      <c r="I12" s="21">
        <v>0</v>
      </c>
      <c r="J12" s="21">
        <v>59.64</v>
      </c>
      <c r="K12" s="21">
        <f t="shared" si="0"/>
        <v>0</v>
      </c>
      <c r="L12" s="10">
        <f t="shared" si="1"/>
        <v>-6562.13</v>
      </c>
    </row>
    <row r="13" spans="1:12">
      <c r="A13" s="14" t="s">
        <v>81</v>
      </c>
      <c r="B13" s="12" t="s">
        <v>82</v>
      </c>
      <c r="C13" s="12" t="s">
        <v>83</v>
      </c>
      <c r="D13" s="13" t="s">
        <v>67</v>
      </c>
      <c r="E13" s="17">
        <v>254.09</v>
      </c>
      <c r="F13" s="21">
        <v>303.12</v>
      </c>
      <c r="G13" s="21">
        <v>77019.76</v>
      </c>
      <c r="H13" s="13" t="s">
        <v>67</v>
      </c>
      <c r="I13" s="21">
        <v>237.2</v>
      </c>
      <c r="J13" s="21">
        <v>230.75</v>
      </c>
      <c r="K13" s="21">
        <f t="shared" si="0"/>
        <v>54733.9</v>
      </c>
      <c r="L13" s="10">
        <f t="shared" si="1"/>
        <v>-22285.86</v>
      </c>
    </row>
    <row r="14" spans="1:12">
      <c r="A14" s="14" t="s">
        <v>84</v>
      </c>
      <c r="B14" s="12" t="s">
        <v>85</v>
      </c>
      <c r="C14" s="12" t="s">
        <v>86</v>
      </c>
      <c r="D14" s="13" t="s">
        <v>67</v>
      </c>
      <c r="E14" s="17">
        <v>81.194</v>
      </c>
      <c r="F14" s="21">
        <v>195.1</v>
      </c>
      <c r="G14" s="21">
        <v>15840.95</v>
      </c>
      <c r="H14" s="13" t="s">
        <v>67</v>
      </c>
      <c r="I14" s="21">
        <v>81.194</v>
      </c>
      <c r="J14" s="21">
        <v>177.82</v>
      </c>
      <c r="K14" s="21">
        <f t="shared" si="0"/>
        <v>14437.91708</v>
      </c>
      <c r="L14" s="10">
        <f t="shared" si="1"/>
        <v>-1403.03292</v>
      </c>
    </row>
    <row r="15" spans="1:12">
      <c r="A15" s="14" t="s">
        <v>87</v>
      </c>
      <c r="B15" s="12" t="s">
        <v>88</v>
      </c>
      <c r="C15" s="12" t="s">
        <v>89</v>
      </c>
      <c r="D15" s="13" t="s">
        <v>67</v>
      </c>
      <c r="E15" s="17">
        <v>68.7</v>
      </c>
      <c r="F15" s="21">
        <v>27.88</v>
      </c>
      <c r="G15" s="21">
        <v>1915.36</v>
      </c>
      <c r="H15" s="13" t="s">
        <v>67</v>
      </c>
      <c r="I15" s="21">
        <v>68.7</v>
      </c>
      <c r="J15" s="21">
        <v>16.56</v>
      </c>
      <c r="K15" s="21">
        <f t="shared" si="0"/>
        <v>1137.672</v>
      </c>
      <c r="L15" s="10">
        <f t="shared" si="1"/>
        <v>-777.688</v>
      </c>
    </row>
    <row r="16" spans="1:12">
      <c r="A16" s="14" t="s">
        <v>90</v>
      </c>
      <c r="B16" s="12" t="s">
        <v>91</v>
      </c>
      <c r="C16" s="12" t="s">
        <v>92</v>
      </c>
      <c r="D16" s="13" t="s">
        <v>67</v>
      </c>
      <c r="E16" s="17">
        <v>705.7</v>
      </c>
      <c r="F16" s="21">
        <v>172.51</v>
      </c>
      <c r="G16" s="21">
        <v>121740.31</v>
      </c>
      <c r="H16" s="13" t="s">
        <v>67</v>
      </c>
      <c r="I16" s="21">
        <v>682.71</v>
      </c>
      <c r="J16" s="21">
        <v>98</v>
      </c>
      <c r="K16" s="21">
        <f t="shared" si="0"/>
        <v>66905.58</v>
      </c>
      <c r="L16" s="10">
        <f t="shared" si="1"/>
        <v>-54834.73</v>
      </c>
    </row>
    <row r="17" ht="24" spans="1:12">
      <c r="A17" s="14" t="s">
        <v>93</v>
      </c>
      <c r="B17" s="12" t="s">
        <v>94</v>
      </c>
      <c r="C17" s="12" t="s">
        <v>95</v>
      </c>
      <c r="D17" s="13" t="s">
        <v>67</v>
      </c>
      <c r="E17" s="17">
        <v>221.1</v>
      </c>
      <c r="F17" s="21">
        <v>146.5</v>
      </c>
      <c r="G17" s="21">
        <v>32391.15</v>
      </c>
      <c r="H17" s="13" t="s">
        <v>67</v>
      </c>
      <c r="I17" s="21">
        <v>221.1</v>
      </c>
      <c r="J17" s="21">
        <v>86</v>
      </c>
      <c r="K17" s="21">
        <f t="shared" si="0"/>
        <v>19014.6</v>
      </c>
      <c r="L17" s="10">
        <f t="shared" si="1"/>
        <v>-13376.55</v>
      </c>
    </row>
    <row r="18" spans="1:12">
      <c r="A18" s="14" t="s">
        <v>96</v>
      </c>
      <c r="B18" s="12" t="s">
        <v>97</v>
      </c>
      <c r="C18" s="12" t="s">
        <v>98</v>
      </c>
      <c r="D18" s="13" t="s">
        <v>74</v>
      </c>
      <c r="E18" s="17">
        <v>20.401</v>
      </c>
      <c r="F18" s="21">
        <v>866.32</v>
      </c>
      <c r="G18" s="21">
        <v>17673.79</v>
      </c>
      <c r="H18" s="13" t="s">
        <v>74</v>
      </c>
      <c r="I18" s="21">
        <v>12.87</v>
      </c>
      <c r="J18" s="21">
        <v>632.45</v>
      </c>
      <c r="K18" s="21">
        <f t="shared" si="0"/>
        <v>8139.6315</v>
      </c>
      <c r="L18" s="10">
        <f t="shared" si="1"/>
        <v>-9534.1585</v>
      </c>
    </row>
    <row r="19" spans="1:12">
      <c r="A19" s="14" t="s">
        <v>99</v>
      </c>
      <c r="B19" s="12" t="s">
        <v>100</v>
      </c>
      <c r="C19" s="12" t="s">
        <v>101</v>
      </c>
      <c r="D19" s="13" t="s">
        <v>102</v>
      </c>
      <c r="E19" s="17">
        <v>93</v>
      </c>
      <c r="F19" s="21">
        <v>202.21</v>
      </c>
      <c r="G19" s="21">
        <v>18805.53</v>
      </c>
      <c r="H19" s="13" t="s">
        <v>102</v>
      </c>
      <c r="I19" s="21">
        <v>87.2</v>
      </c>
      <c r="J19" s="21">
        <v>85</v>
      </c>
      <c r="K19" s="21">
        <f t="shared" si="0"/>
        <v>7412</v>
      </c>
      <c r="L19" s="10">
        <f t="shared" si="1"/>
        <v>-11393.53</v>
      </c>
    </row>
    <row r="20" ht="24" spans="1:12">
      <c r="A20" s="14" t="s">
        <v>103</v>
      </c>
      <c r="B20" s="12" t="s">
        <v>104</v>
      </c>
      <c r="C20" s="12" t="s">
        <v>105</v>
      </c>
      <c r="D20" s="13" t="s">
        <v>74</v>
      </c>
      <c r="E20" s="17">
        <v>13.347</v>
      </c>
      <c r="F20" s="21">
        <v>4385.97</v>
      </c>
      <c r="G20" s="21">
        <v>58539.54</v>
      </c>
      <c r="H20" s="13" t="s">
        <v>74</v>
      </c>
      <c r="I20" s="21">
        <v>9.26</v>
      </c>
      <c r="J20" s="21">
        <v>3644.54</v>
      </c>
      <c r="K20" s="21">
        <f t="shared" si="0"/>
        <v>33748.4404</v>
      </c>
      <c r="L20" s="10">
        <f t="shared" si="1"/>
        <v>-24791.0996</v>
      </c>
    </row>
    <row r="21" spans="1:12">
      <c r="A21" s="14" t="s">
        <v>106</v>
      </c>
      <c r="B21" s="12" t="s">
        <v>107</v>
      </c>
      <c r="C21" s="12" t="s">
        <v>108</v>
      </c>
      <c r="D21" s="13" t="s">
        <v>67</v>
      </c>
      <c r="E21" s="17">
        <v>646.1</v>
      </c>
      <c r="F21" s="21">
        <v>18.18</v>
      </c>
      <c r="G21" s="21">
        <v>11746.1</v>
      </c>
      <c r="H21" s="13" t="s">
        <v>67</v>
      </c>
      <c r="I21" s="21">
        <v>0</v>
      </c>
      <c r="J21" s="21">
        <v>18.18</v>
      </c>
      <c r="K21" s="21">
        <f t="shared" si="0"/>
        <v>0</v>
      </c>
      <c r="L21" s="10">
        <f t="shared" si="1"/>
        <v>-11746.1</v>
      </c>
    </row>
    <row r="22" spans="1:12">
      <c r="A22" s="14" t="s">
        <v>109</v>
      </c>
      <c r="B22" s="12" t="s">
        <v>110</v>
      </c>
      <c r="C22" s="12" t="s">
        <v>111</v>
      </c>
      <c r="D22" s="13" t="s">
        <v>67</v>
      </c>
      <c r="E22" s="17">
        <v>646.1</v>
      </c>
      <c r="F22" s="21">
        <v>97.03</v>
      </c>
      <c r="G22" s="21">
        <v>62691.08</v>
      </c>
      <c r="H22" s="13" t="s">
        <v>67</v>
      </c>
      <c r="I22" s="21">
        <v>646.1</v>
      </c>
      <c r="J22" s="21">
        <v>83.54</v>
      </c>
      <c r="K22" s="21">
        <f t="shared" si="0"/>
        <v>53975.194</v>
      </c>
      <c r="L22" s="10">
        <f t="shared" si="1"/>
        <v>-8715.886</v>
      </c>
    </row>
    <row r="23" ht="13.4" customHeight="1" spans="1:12">
      <c r="A23" s="14" t="s">
        <v>112</v>
      </c>
      <c r="B23" s="12" t="s">
        <v>113</v>
      </c>
      <c r="C23" s="16" t="s">
        <v>114</v>
      </c>
      <c r="D23" s="13" t="s">
        <v>67</v>
      </c>
      <c r="E23" s="17">
        <v>759.833</v>
      </c>
      <c r="F23" s="21">
        <v>32.92</v>
      </c>
      <c r="G23" s="19">
        <v>25013.7</v>
      </c>
      <c r="H23" s="13" t="s">
        <v>67</v>
      </c>
      <c r="I23" s="21">
        <v>0</v>
      </c>
      <c r="J23" s="21">
        <v>32.92</v>
      </c>
      <c r="K23" s="21">
        <f t="shared" si="0"/>
        <v>0</v>
      </c>
      <c r="L23" s="10">
        <f t="shared" si="1"/>
        <v>-25013.7</v>
      </c>
    </row>
    <row r="24" ht="13.4" customHeight="1" spans="1:12">
      <c r="A24" s="14" t="s">
        <v>115</v>
      </c>
      <c r="B24" s="12" t="s">
        <v>116</v>
      </c>
      <c r="C24" s="16" t="s">
        <v>117</v>
      </c>
      <c r="D24" s="13" t="s">
        <v>67</v>
      </c>
      <c r="E24" s="17">
        <v>355.1</v>
      </c>
      <c r="F24" s="21">
        <v>501.44</v>
      </c>
      <c r="G24" s="19">
        <v>178061.34</v>
      </c>
      <c r="H24" s="13" t="s">
        <v>67</v>
      </c>
      <c r="I24" s="21">
        <v>0</v>
      </c>
      <c r="J24" s="21">
        <v>501.44</v>
      </c>
      <c r="K24" s="21">
        <f t="shared" si="0"/>
        <v>0</v>
      </c>
      <c r="L24" s="10">
        <f t="shared" si="1"/>
        <v>-178061.34</v>
      </c>
    </row>
    <row r="25" ht="13.4" customHeight="1" spans="1:12">
      <c r="A25" s="14" t="s">
        <v>118</v>
      </c>
      <c r="B25" s="12" t="s">
        <v>116</v>
      </c>
      <c r="C25" s="16" t="s">
        <v>117</v>
      </c>
      <c r="D25" s="13" t="s">
        <v>67</v>
      </c>
      <c r="E25" s="17">
        <v>404.733</v>
      </c>
      <c r="F25" s="21">
        <v>501.44</v>
      </c>
      <c r="G25" s="19">
        <v>202949.32</v>
      </c>
      <c r="H25" s="13" t="s">
        <v>74</v>
      </c>
      <c r="I25" s="21">
        <v>379.5</v>
      </c>
      <c r="J25" s="21">
        <v>778.86</v>
      </c>
      <c r="K25" s="21">
        <f t="shared" si="0"/>
        <v>295577.37</v>
      </c>
      <c r="L25" s="10">
        <f t="shared" si="1"/>
        <v>92628.05</v>
      </c>
    </row>
    <row r="26" ht="13.4" customHeight="1" spans="1:12">
      <c r="A26" s="14" t="s">
        <v>119</v>
      </c>
      <c r="B26" s="12" t="s">
        <v>120</v>
      </c>
      <c r="C26" s="16" t="s">
        <v>121</v>
      </c>
      <c r="D26" s="13" t="s">
        <v>64</v>
      </c>
      <c r="E26" s="17">
        <v>55.2</v>
      </c>
      <c r="F26" s="21">
        <v>196.33</v>
      </c>
      <c r="G26" s="19">
        <v>10837.42</v>
      </c>
      <c r="H26" s="13" t="s">
        <v>64</v>
      </c>
      <c r="I26" s="21">
        <v>55.2</v>
      </c>
      <c r="J26" s="21">
        <v>138.42</v>
      </c>
      <c r="K26" s="21">
        <f t="shared" si="0"/>
        <v>7640.784</v>
      </c>
      <c r="L26" s="10">
        <f t="shared" si="1"/>
        <v>-3196.636</v>
      </c>
    </row>
    <row r="27" ht="13.4" customHeight="1" spans="1:12">
      <c r="A27" s="14" t="s">
        <v>122</v>
      </c>
      <c r="B27" s="12" t="s">
        <v>123</v>
      </c>
      <c r="C27" s="16" t="s">
        <v>124</v>
      </c>
      <c r="D27" s="13" t="s">
        <v>64</v>
      </c>
      <c r="E27" s="17">
        <v>21</v>
      </c>
      <c r="F27" s="21">
        <v>194.64</v>
      </c>
      <c r="G27" s="19">
        <v>4087.44</v>
      </c>
      <c r="H27" s="13" t="s">
        <v>64</v>
      </c>
      <c r="I27" s="21">
        <v>21</v>
      </c>
      <c r="J27" s="21">
        <v>138.42</v>
      </c>
      <c r="K27" s="21">
        <f t="shared" si="0"/>
        <v>2906.82</v>
      </c>
      <c r="L27" s="10">
        <f t="shared" si="1"/>
        <v>-1180.62</v>
      </c>
    </row>
    <row r="28" ht="13.4" customHeight="1" spans="1:12">
      <c r="A28" s="14" t="s">
        <v>125</v>
      </c>
      <c r="B28" s="12" t="s">
        <v>126</v>
      </c>
      <c r="C28" s="12" t="s">
        <v>127</v>
      </c>
      <c r="D28" s="13" t="s">
        <v>67</v>
      </c>
      <c r="E28" s="17">
        <v>759.833</v>
      </c>
      <c r="F28" s="21">
        <v>81.6</v>
      </c>
      <c r="G28" s="19">
        <v>62002.37</v>
      </c>
      <c r="H28" s="13" t="s">
        <v>67</v>
      </c>
      <c r="I28" s="21">
        <v>759.833</v>
      </c>
      <c r="J28" s="21">
        <v>53.36</v>
      </c>
      <c r="K28" s="21">
        <f t="shared" si="0"/>
        <v>40544.68888</v>
      </c>
      <c r="L28" s="10">
        <f t="shared" si="1"/>
        <v>-21457.68112</v>
      </c>
    </row>
    <row r="29" ht="13.4" customHeight="1" spans="1:12">
      <c r="A29" s="14" t="s">
        <v>128</v>
      </c>
      <c r="B29" s="12" t="s">
        <v>129</v>
      </c>
      <c r="C29" s="12" t="s">
        <v>130</v>
      </c>
      <c r="D29" s="13" t="s">
        <v>131</v>
      </c>
      <c r="E29" s="17">
        <v>182</v>
      </c>
      <c r="F29" s="21">
        <v>181.39</v>
      </c>
      <c r="G29" s="19">
        <v>33012.98</v>
      </c>
      <c r="H29" s="13" t="s">
        <v>131</v>
      </c>
      <c r="I29" s="21">
        <v>182</v>
      </c>
      <c r="J29" s="21">
        <v>111.71</v>
      </c>
      <c r="K29" s="21">
        <f t="shared" si="0"/>
        <v>20331.22</v>
      </c>
      <c r="L29" s="10">
        <f t="shared" si="1"/>
        <v>-12681.76</v>
      </c>
    </row>
    <row r="30" ht="13.4" customHeight="1" spans="1:12">
      <c r="A30" s="14" t="s">
        <v>132</v>
      </c>
      <c r="B30" s="12" t="s">
        <v>133</v>
      </c>
      <c r="C30" s="12" t="s">
        <v>134</v>
      </c>
      <c r="D30" s="13" t="s">
        <v>102</v>
      </c>
      <c r="E30" s="17">
        <v>546</v>
      </c>
      <c r="F30" s="21">
        <v>60.51</v>
      </c>
      <c r="G30" s="19">
        <v>33038.46</v>
      </c>
      <c r="H30" s="13" t="s">
        <v>102</v>
      </c>
      <c r="I30" s="21">
        <v>546</v>
      </c>
      <c r="J30" s="21">
        <v>41.79</v>
      </c>
      <c r="K30" s="21">
        <f t="shared" si="0"/>
        <v>22817.34</v>
      </c>
      <c r="L30" s="10">
        <f t="shared" si="1"/>
        <v>-10221.12</v>
      </c>
    </row>
    <row r="31" ht="13.4" customHeight="1" spans="1:12">
      <c r="A31" s="14" t="s">
        <v>135</v>
      </c>
      <c r="B31" s="12" t="s">
        <v>136</v>
      </c>
      <c r="C31" s="12" t="s">
        <v>137</v>
      </c>
      <c r="D31" s="13" t="s">
        <v>74</v>
      </c>
      <c r="E31" s="17">
        <v>2.142</v>
      </c>
      <c r="F31" s="21">
        <v>533.35</v>
      </c>
      <c r="G31" s="19">
        <v>1142.44</v>
      </c>
      <c r="H31" s="13" t="s">
        <v>74</v>
      </c>
      <c r="I31" s="21">
        <v>0</v>
      </c>
      <c r="J31" s="21">
        <v>533.35</v>
      </c>
      <c r="K31" s="21">
        <f t="shared" si="0"/>
        <v>0</v>
      </c>
      <c r="L31" s="10">
        <f t="shared" si="1"/>
        <v>-1142.44</v>
      </c>
    </row>
    <row r="32" ht="13.4" customHeight="1" spans="1:12">
      <c r="A32" s="14" t="s">
        <v>138</v>
      </c>
      <c r="B32" s="12" t="s">
        <v>139</v>
      </c>
      <c r="C32" s="12" t="s">
        <v>140</v>
      </c>
      <c r="D32" s="13" t="s">
        <v>64</v>
      </c>
      <c r="E32" s="17">
        <v>62</v>
      </c>
      <c r="F32" s="21">
        <v>44.9</v>
      </c>
      <c r="G32" s="19">
        <v>2783.8</v>
      </c>
      <c r="H32" s="13" t="s">
        <v>64</v>
      </c>
      <c r="I32" s="21">
        <v>62</v>
      </c>
      <c r="J32" s="21">
        <v>35.21</v>
      </c>
      <c r="K32" s="21">
        <f t="shared" si="0"/>
        <v>2183.02</v>
      </c>
      <c r="L32" s="10">
        <f t="shared" si="1"/>
        <v>-600.78</v>
      </c>
    </row>
    <row r="33" ht="13.4" customHeight="1" spans="1:12">
      <c r="A33" s="14" t="s">
        <v>141</v>
      </c>
      <c r="B33" s="12" t="s">
        <v>142</v>
      </c>
      <c r="C33" s="12" t="s">
        <v>143</v>
      </c>
      <c r="D33" s="13" t="s">
        <v>67</v>
      </c>
      <c r="E33" s="17">
        <v>349.484</v>
      </c>
      <c r="F33" s="21">
        <v>8.68</v>
      </c>
      <c r="G33" s="19">
        <v>3033.52</v>
      </c>
      <c r="H33" s="13" t="s">
        <v>67</v>
      </c>
      <c r="I33" s="21">
        <v>0</v>
      </c>
      <c r="J33" s="21">
        <v>8.68</v>
      </c>
      <c r="K33" s="21">
        <f t="shared" si="0"/>
        <v>0</v>
      </c>
      <c r="L33" s="10">
        <f t="shared" si="1"/>
        <v>-3033.52</v>
      </c>
    </row>
    <row r="34" ht="13.4" customHeight="1" spans="1:12">
      <c r="A34" s="14" t="s">
        <v>144</v>
      </c>
      <c r="B34" s="12" t="s">
        <v>145</v>
      </c>
      <c r="C34" s="12" t="s">
        <v>146</v>
      </c>
      <c r="D34" s="13" t="s">
        <v>102</v>
      </c>
      <c r="E34" s="17">
        <v>123</v>
      </c>
      <c r="F34" s="21">
        <v>49.73</v>
      </c>
      <c r="G34" s="19">
        <v>6116.79</v>
      </c>
      <c r="H34" s="13" t="s">
        <v>102</v>
      </c>
      <c r="I34" s="21">
        <v>123</v>
      </c>
      <c r="J34" s="21">
        <v>41.79</v>
      </c>
      <c r="K34" s="21">
        <f t="shared" si="0"/>
        <v>5140.17</v>
      </c>
      <c r="L34" s="10">
        <f t="shared" si="1"/>
        <v>-976.62</v>
      </c>
    </row>
    <row r="35" ht="13.4" customHeight="1" spans="1:12">
      <c r="A35" s="14" t="s">
        <v>147</v>
      </c>
      <c r="B35" s="12" t="s">
        <v>148</v>
      </c>
      <c r="C35" s="12" t="s">
        <v>149</v>
      </c>
      <c r="D35" s="13" t="s">
        <v>74</v>
      </c>
      <c r="E35" s="17">
        <v>2.512</v>
      </c>
      <c r="F35" s="21">
        <v>157.94</v>
      </c>
      <c r="G35" s="19">
        <v>396.75</v>
      </c>
      <c r="H35" s="13" t="s">
        <v>74</v>
      </c>
      <c r="I35" s="21">
        <v>2.512</v>
      </c>
      <c r="J35" s="21">
        <v>157.94</v>
      </c>
      <c r="K35" s="21">
        <f t="shared" si="0"/>
        <v>396.74528</v>
      </c>
      <c r="L35" s="10">
        <f t="shared" si="1"/>
        <v>-0.00472000000002026</v>
      </c>
    </row>
    <row r="36" ht="13.4" customHeight="1" spans="1:12">
      <c r="A36" s="14" t="s">
        <v>150</v>
      </c>
      <c r="B36" s="12" t="s">
        <v>100</v>
      </c>
      <c r="C36" s="12" t="s">
        <v>151</v>
      </c>
      <c r="D36" s="13" t="s">
        <v>102</v>
      </c>
      <c r="E36" s="17">
        <v>71</v>
      </c>
      <c r="F36" s="21">
        <v>202.21</v>
      </c>
      <c r="G36" s="19">
        <v>14356.91</v>
      </c>
      <c r="H36" s="13" t="s">
        <v>102</v>
      </c>
      <c r="I36" s="21">
        <v>71</v>
      </c>
      <c r="J36" s="21">
        <v>202.21</v>
      </c>
      <c r="K36" s="21">
        <f t="shared" si="0"/>
        <v>14356.91</v>
      </c>
      <c r="L36" s="10">
        <f t="shared" si="1"/>
        <v>0</v>
      </c>
    </row>
    <row r="37" ht="13.4" customHeight="1" spans="1:12">
      <c r="A37" s="14" t="s">
        <v>152</v>
      </c>
      <c r="B37" s="12" t="s">
        <v>142</v>
      </c>
      <c r="C37" s="12" t="s">
        <v>143</v>
      </c>
      <c r="D37" s="13" t="s">
        <v>67</v>
      </c>
      <c r="E37" s="17">
        <v>474.834</v>
      </c>
      <c r="F37" s="21">
        <v>8.68</v>
      </c>
      <c r="G37" s="19">
        <v>4121.56</v>
      </c>
      <c r="H37" s="13" t="s">
        <v>67</v>
      </c>
      <c r="I37" s="21">
        <v>0</v>
      </c>
      <c r="J37" s="21">
        <v>8.68</v>
      </c>
      <c r="K37" s="21">
        <f t="shared" si="0"/>
        <v>0</v>
      </c>
      <c r="L37" s="10">
        <f t="shared" si="1"/>
        <v>-4121.56</v>
      </c>
    </row>
    <row r="38" ht="13.4" customHeight="1" spans="1:12">
      <c r="A38" s="14" t="s">
        <v>153</v>
      </c>
      <c r="B38" s="12" t="s">
        <v>154</v>
      </c>
      <c r="C38" s="12" t="s">
        <v>155</v>
      </c>
      <c r="D38" s="13" t="s">
        <v>74</v>
      </c>
      <c r="E38" s="17">
        <v>0.331</v>
      </c>
      <c r="F38" s="21">
        <v>5987.52</v>
      </c>
      <c r="G38" s="19">
        <v>1981.87</v>
      </c>
      <c r="H38" s="13" t="s">
        <v>74</v>
      </c>
      <c r="I38" s="21">
        <v>0.331</v>
      </c>
      <c r="J38" s="21">
        <v>4129.71</v>
      </c>
      <c r="K38" s="21">
        <f t="shared" si="0"/>
        <v>1366.93401</v>
      </c>
      <c r="L38" s="10">
        <f t="shared" si="1"/>
        <v>-614.93599</v>
      </c>
    </row>
    <row r="39" ht="13.4" customHeight="1" spans="1:12">
      <c r="A39" s="14" t="s">
        <v>156</v>
      </c>
      <c r="B39" s="12" t="s">
        <v>145</v>
      </c>
      <c r="C39" s="12" t="s">
        <v>146</v>
      </c>
      <c r="D39" s="13" t="s">
        <v>102</v>
      </c>
      <c r="E39" s="17">
        <v>54</v>
      </c>
      <c r="F39" s="21">
        <v>49.73</v>
      </c>
      <c r="G39" s="19">
        <v>2685.42</v>
      </c>
      <c r="H39" s="13" t="s">
        <v>102</v>
      </c>
      <c r="I39" s="21">
        <v>54</v>
      </c>
      <c r="J39" s="21">
        <v>41.79</v>
      </c>
      <c r="K39" s="21">
        <f t="shared" si="0"/>
        <v>2256.66</v>
      </c>
      <c r="L39" s="10">
        <f t="shared" si="1"/>
        <v>-428.76</v>
      </c>
    </row>
    <row r="40" ht="13.4" customHeight="1" spans="1:12">
      <c r="A40" s="14" t="s">
        <v>157</v>
      </c>
      <c r="B40" s="12" t="s">
        <v>158</v>
      </c>
      <c r="C40" s="12" t="s">
        <v>159</v>
      </c>
      <c r="D40" s="13" t="s">
        <v>64</v>
      </c>
      <c r="E40" s="17">
        <v>610.487</v>
      </c>
      <c r="F40" s="21">
        <v>71.93</v>
      </c>
      <c r="G40" s="19">
        <v>43912.33</v>
      </c>
      <c r="H40" s="13" t="s">
        <v>64</v>
      </c>
      <c r="I40" s="21">
        <v>572.13</v>
      </c>
      <c r="J40" s="21">
        <v>43.42</v>
      </c>
      <c r="K40" s="21">
        <f t="shared" si="0"/>
        <v>24841.8846</v>
      </c>
      <c r="L40" s="10">
        <f t="shared" si="1"/>
        <v>-19070.4454</v>
      </c>
    </row>
    <row r="41" ht="13.4" customHeight="1" spans="1:12">
      <c r="A41" s="14" t="s">
        <v>160</v>
      </c>
      <c r="B41" s="12" t="s">
        <v>161</v>
      </c>
      <c r="C41" s="12" t="s">
        <v>162</v>
      </c>
      <c r="D41" s="13" t="s">
        <v>67</v>
      </c>
      <c r="E41" s="17">
        <v>413</v>
      </c>
      <c r="F41" s="21">
        <v>22.3</v>
      </c>
      <c r="G41" s="19">
        <v>9209.9</v>
      </c>
      <c r="H41" s="13" t="s">
        <v>67</v>
      </c>
      <c r="I41" s="21">
        <v>0</v>
      </c>
      <c r="J41" s="21">
        <v>22.3</v>
      </c>
      <c r="K41" s="21">
        <f t="shared" si="0"/>
        <v>0</v>
      </c>
      <c r="L41" s="10">
        <f t="shared" si="1"/>
        <v>-9209.9</v>
      </c>
    </row>
    <row r="42" ht="13.4" customHeight="1" spans="1:12">
      <c r="A42" s="14" t="s">
        <v>163</v>
      </c>
      <c r="B42" s="12" t="s">
        <v>164</v>
      </c>
      <c r="C42" s="12" t="s">
        <v>165</v>
      </c>
      <c r="D42" s="13" t="s">
        <v>67</v>
      </c>
      <c r="E42" s="17">
        <v>580.257</v>
      </c>
      <c r="F42" s="21">
        <v>218.39</v>
      </c>
      <c r="G42" s="19">
        <v>126722.33</v>
      </c>
      <c r="H42" s="13" t="s">
        <v>67</v>
      </c>
      <c r="I42" s="21">
        <v>560.72</v>
      </c>
      <c r="J42" s="21">
        <v>163.46</v>
      </c>
      <c r="K42" s="21">
        <f t="shared" si="0"/>
        <v>91655.2912</v>
      </c>
      <c r="L42" s="10">
        <f t="shared" si="1"/>
        <v>-35067.0388</v>
      </c>
    </row>
    <row r="43" ht="13.4" customHeight="1" spans="1:12">
      <c r="A43" s="14" t="s">
        <v>166</v>
      </c>
      <c r="B43" s="12" t="s">
        <v>167</v>
      </c>
      <c r="C43" s="12" t="s">
        <v>168</v>
      </c>
      <c r="D43" s="13" t="s">
        <v>67</v>
      </c>
      <c r="E43" s="17">
        <v>577.3</v>
      </c>
      <c r="F43" s="21">
        <v>78.96</v>
      </c>
      <c r="G43" s="19">
        <v>45583.61</v>
      </c>
      <c r="H43" s="13" t="s">
        <v>67</v>
      </c>
      <c r="I43" s="21">
        <v>577.3</v>
      </c>
      <c r="J43" s="21">
        <v>42.1</v>
      </c>
      <c r="K43" s="21">
        <f t="shared" si="0"/>
        <v>24304.33</v>
      </c>
      <c r="L43" s="10">
        <f t="shared" si="1"/>
        <v>-21279.28</v>
      </c>
    </row>
    <row r="44" ht="13.4" customHeight="1" spans="1:12">
      <c r="A44" s="14" t="s">
        <v>169</v>
      </c>
      <c r="B44" s="12" t="s">
        <v>170</v>
      </c>
      <c r="C44" s="12" t="s">
        <v>171</v>
      </c>
      <c r="D44" s="13" t="s">
        <v>67</v>
      </c>
      <c r="E44" s="17">
        <v>171.082</v>
      </c>
      <c r="F44" s="21">
        <v>104.21</v>
      </c>
      <c r="G44" s="19">
        <v>17828.46</v>
      </c>
      <c r="H44" s="13" t="s">
        <v>67</v>
      </c>
      <c r="I44" s="21">
        <v>171.082</v>
      </c>
      <c r="J44" s="21">
        <v>71.51</v>
      </c>
      <c r="K44" s="21">
        <f t="shared" si="0"/>
        <v>12234.07382</v>
      </c>
      <c r="L44" s="10">
        <f t="shared" si="1"/>
        <v>-5594.38618</v>
      </c>
    </row>
    <row r="45" ht="13.4" customHeight="1" spans="1:12">
      <c r="A45" s="14" t="s">
        <v>172</v>
      </c>
      <c r="B45" s="12" t="s">
        <v>173</v>
      </c>
      <c r="C45" s="12" t="s">
        <v>174</v>
      </c>
      <c r="D45" s="13" t="s">
        <v>67</v>
      </c>
      <c r="E45" s="17">
        <v>342.164</v>
      </c>
      <c r="F45" s="21">
        <v>68.29</v>
      </c>
      <c r="G45" s="19">
        <v>23366.38</v>
      </c>
      <c r="H45" s="13" t="s">
        <v>67</v>
      </c>
      <c r="I45" s="21">
        <v>342.164</v>
      </c>
      <c r="J45" s="21">
        <v>42.1</v>
      </c>
      <c r="K45" s="21">
        <f t="shared" si="0"/>
        <v>14405.1044</v>
      </c>
      <c r="L45" s="10">
        <f t="shared" si="1"/>
        <v>-8961.2756</v>
      </c>
    </row>
    <row r="46" ht="13.4" customHeight="1" spans="1:12">
      <c r="A46" s="14" t="s">
        <v>175</v>
      </c>
      <c r="B46" s="12" t="s">
        <v>70</v>
      </c>
      <c r="C46" s="12" t="s">
        <v>71</v>
      </c>
      <c r="D46" s="13" t="s">
        <v>67</v>
      </c>
      <c r="E46" s="17">
        <v>714.6</v>
      </c>
      <c r="F46" s="21">
        <v>154.04</v>
      </c>
      <c r="G46" s="19">
        <v>110076.98</v>
      </c>
      <c r="H46" s="13" t="s">
        <v>67</v>
      </c>
      <c r="I46" s="21">
        <v>650.43</v>
      </c>
      <c r="J46" s="21">
        <v>107.4</v>
      </c>
      <c r="K46" s="21">
        <f t="shared" si="0"/>
        <v>69856.182</v>
      </c>
      <c r="L46" s="10">
        <f t="shared" si="1"/>
        <v>-40220.798</v>
      </c>
    </row>
    <row r="47" ht="13.4" customHeight="1" spans="1:12">
      <c r="A47" s="14" t="s">
        <v>176</v>
      </c>
      <c r="B47" s="12" t="s">
        <v>177</v>
      </c>
      <c r="C47" s="12" t="s">
        <v>178</v>
      </c>
      <c r="D47" s="13" t="s">
        <v>64</v>
      </c>
      <c r="E47" s="17">
        <v>26.45</v>
      </c>
      <c r="F47" s="21">
        <v>547.86</v>
      </c>
      <c r="G47" s="19">
        <v>14490.9</v>
      </c>
      <c r="H47" s="13" t="s">
        <v>64</v>
      </c>
      <c r="I47" s="21">
        <v>26.45</v>
      </c>
      <c r="J47" s="21">
        <v>471.95</v>
      </c>
      <c r="K47" s="21">
        <f t="shared" si="0"/>
        <v>12483.0775</v>
      </c>
      <c r="L47" s="10">
        <f t="shared" si="1"/>
        <v>-2007.8225</v>
      </c>
    </row>
    <row r="48" ht="13.4" customHeight="1" spans="1:12">
      <c r="A48" s="14" t="s">
        <v>179</v>
      </c>
      <c r="B48" s="12" t="s">
        <v>180</v>
      </c>
      <c r="C48" s="12" t="s">
        <v>181</v>
      </c>
      <c r="D48" s="13" t="s">
        <v>67</v>
      </c>
      <c r="E48" s="17">
        <v>63.44</v>
      </c>
      <c r="F48" s="21">
        <v>369.64</v>
      </c>
      <c r="G48" s="19">
        <v>23449.96</v>
      </c>
      <c r="H48" s="13" t="s">
        <v>67</v>
      </c>
      <c r="I48" s="21">
        <v>63.44</v>
      </c>
      <c r="J48" s="21">
        <v>311.55</v>
      </c>
      <c r="K48" s="21">
        <f t="shared" si="0"/>
        <v>19764.732</v>
      </c>
      <c r="L48" s="10">
        <f t="shared" si="1"/>
        <v>-3685.228</v>
      </c>
    </row>
    <row r="49" ht="13.4" customHeight="1" spans="1:12">
      <c r="A49" s="14" t="s">
        <v>182</v>
      </c>
      <c r="B49" s="12" t="s">
        <v>183</v>
      </c>
      <c r="C49" s="12" t="s">
        <v>184</v>
      </c>
      <c r="D49" s="13" t="s">
        <v>67</v>
      </c>
      <c r="E49" s="17">
        <v>4299.953</v>
      </c>
      <c r="F49" s="21">
        <v>31.88</v>
      </c>
      <c r="G49" s="19">
        <v>137082.5</v>
      </c>
      <c r="H49" s="13" t="s">
        <v>67</v>
      </c>
      <c r="I49" s="21">
        <v>1943.55</v>
      </c>
      <c r="J49" s="21">
        <v>19.8</v>
      </c>
      <c r="K49" s="21">
        <f t="shared" si="0"/>
        <v>38482.29</v>
      </c>
      <c r="L49" s="10">
        <f t="shared" si="1"/>
        <v>-98600.21</v>
      </c>
    </row>
    <row r="50" ht="13.4" customHeight="1" spans="1:12">
      <c r="A50" s="14" t="s">
        <v>185</v>
      </c>
      <c r="B50" s="12" t="s">
        <v>186</v>
      </c>
      <c r="C50" s="12" t="s">
        <v>187</v>
      </c>
      <c r="D50" s="13" t="s">
        <v>67</v>
      </c>
      <c r="E50" s="17">
        <v>7971.903</v>
      </c>
      <c r="F50" s="21">
        <v>25.07</v>
      </c>
      <c r="G50" s="19">
        <v>199855.61</v>
      </c>
      <c r="H50" s="13" t="s">
        <v>67</v>
      </c>
      <c r="I50" s="21">
        <v>5736.53</v>
      </c>
      <c r="J50" s="21">
        <v>16.24</v>
      </c>
      <c r="K50" s="21">
        <f t="shared" si="0"/>
        <v>93161.2472</v>
      </c>
      <c r="L50" s="10">
        <f t="shared" si="1"/>
        <v>-106694.3628</v>
      </c>
    </row>
    <row r="51" ht="13.4" customHeight="1" spans="1:12">
      <c r="A51" s="14" t="s">
        <v>188</v>
      </c>
      <c r="B51" s="15"/>
      <c r="C51" s="15"/>
      <c r="D51" s="15"/>
      <c r="E51" s="15"/>
      <c r="F51" s="15"/>
      <c r="G51" s="22"/>
      <c r="H51" s="20"/>
      <c r="I51" s="21"/>
      <c r="J51" s="21"/>
      <c r="K51" s="21"/>
      <c r="L51" s="10"/>
    </row>
    <row r="52" ht="13.4" customHeight="1" spans="1:12">
      <c r="A52" s="14" t="s">
        <v>189</v>
      </c>
      <c r="B52" s="12" t="s">
        <v>190</v>
      </c>
      <c r="C52" s="12" t="s">
        <v>191</v>
      </c>
      <c r="D52" s="13" t="s">
        <v>67</v>
      </c>
      <c r="E52" s="17">
        <v>112.415</v>
      </c>
      <c r="F52" s="21">
        <v>181.96</v>
      </c>
      <c r="G52" s="19">
        <v>20455.03</v>
      </c>
      <c r="H52" s="13" t="s">
        <v>67</v>
      </c>
      <c r="I52" s="21">
        <v>112.415</v>
      </c>
      <c r="J52" s="21">
        <v>105.36</v>
      </c>
      <c r="K52" s="21">
        <f t="shared" ref="K52:K88" si="2">I52*J52</f>
        <v>11844.0444</v>
      </c>
      <c r="L52" s="10">
        <f t="shared" ref="L52:L88" si="3">K52-G52</f>
        <v>-8610.9856</v>
      </c>
    </row>
    <row r="53" ht="13.4" customHeight="1" spans="1:12">
      <c r="A53" s="14" t="s">
        <v>192</v>
      </c>
      <c r="B53" s="12" t="s">
        <v>77</v>
      </c>
      <c r="C53" s="12" t="s">
        <v>78</v>
      </c>
      <c r="D53" s="13" t="s">
        <v>64</v>
      </c>
      <c r="E53" s="17">
        <v>68.16</v>
      </c>
      <c r="F53" s="21">
        <v>138.3</v>
      </c>
      <c r="G53" s="19">
        <v>9426.53</v>
      </c>
      <c r="H53" s="13" t="s">
        <v>64</v>
      </c>
      <c r="I53" s="21">
        <v>68.16</v>
      </c>
      <c r="J53" s="21">
        <v>85.7</v>
      </c>
      <c r="K53" s="21">
        <f t="shared" si="2"/>
        <v>5841.312</v>
      </c>
      <c r="L53" s="10">
        <f t="shared" si="3"/>
        <v>-3585.218</v>
      </c>
    </row>
    <row r="54" ht="13.4" customHeight="1" spans="1:12">
      <c r="A54" s="14" t="s">
        <v>193</v>
      </c>
      <c r="B54" s="12" t="s">
        <v>65</v>
      </c>
      <c r="C54" s="12" t="s">
        <v>80</v>
      </c>
      <c r="D54" s="13" t="s">
        <v>67</v>
      </c>
      <c r="E54" s="17">
        <v>152.891</v>
      </c>
      <c r="F54" s="21">
        <v>59.64</v>
      </c>
      <c r="G54" s="19">
        <v>9118.42</v>
      </c>
      <c r="H54" s="13" t="s">
        <v>67</v>
      </c>
      <c r="I54" s="21">
        <v>0</v>
      </c>
      <c r="J54" s="21">
        <v>59.64</v>
      </c>
      <c r="K54" s="21">
        <f t="shared" si="2"/>
        <v>0</v>
      </c>
      <c r="L54" s="10">
        <f t="shared" si="3"/>
        <v>-9118.42</v>
      </c>
    </row>
    <row r="55" ht="13.4" customHeight="1" spans="1:12">
      <c r="A55" s="14" t="s">
        <v>194</v>
      </c>
      <c r="B55" s="12" t="s">
        <v>82</v>
      </c>
      <c r="C55" s="12" t="s">
        <v>83</v>
      </c>
      <c r="D55" s="13" t="s">
        <v>67</v>
      </c>
      <c r="E55" s="17">
        <v>241.678</v>
      </c>
      <c r="F55" s="21">
        <v>303.12</v>
      </c>
      <c r="G55" s="19">
        <v>73257.44</v>
      </c>
      <c r="H55" s="13" t="s">
        <v>67</v>
      </c>
      <c r="I55" s="21">
        <v>241.678</v>
      </c>
      <c r="J55" s="21">
        <v>230.75</v>
      </c>
      <c r="K55" s="21">
        <f t="shared" si="2"/>
        <v>55767.1985</v>
      </c>
      <c r="L55" s="10">
        <f t="shared" si="3"/>
        <v>-17490.2415</v>
      </c>
    </row>
    <row r="56" ht="13.4" customHeight="1" spans="1:12">
      <c r="A56" s="14" t="s">
        <v>195</v>
      </c>
      <c r="B56" s="12" t="s">
        <v>91</v>
      </c>
      <c r="C56" s="12" t="s">
        <v>92</v>
      </c>
      <c r="D56" s="13" t="s">
        <v>67</v>
      </c>
      <c r="E56" s="17">
        <v>826.6</v>
      </c>
      <c r="F56" s="21">
        <v>172.51</v>
      </c>
      <c r="G56" s="19">
        <v>142596.77</v>
      </c>
      <c r="H56" s="13" t="s">
        <v>67</v>
      </c>
      <c r="I56" s="21">
        <v>806.42</v>
      </c>
      <c r="J56" s="21">
        <v>98</v>
      </c>
      <c r="K56" s="21">
        <f t="shared" si="2"/>
        <v>79029.16</v>
      </c>
      <c r="L56" s="10">
        <f t="shared" si="3"/>
        <v>-63567.61</v>
      </c>
    </row>
    <row r="57" ht="13.4" customHeight="1" spans="1:12">
      <c r="A57" s="14" t="s">
        <v>196</v>
      </c>
      <c r="B57" s="12" t="s">
        <v>94</v>
      </c>
      <c r="C57" s="12" t="s">
        <v>95</v>
      </c>
      <c r="D57" s="13" t="s">
        <v>67</v>
      </c>
      <c r="E57" s="17">
        <v>372.3</v>
      </c>
      <c r="F57" s="21">
        <v>146.5</v>
      </c>
      <c r="G57" s="19">
        <v>54541.95</v>
      </c>
      <c r="H57" s="13" t="s">
        <v>67</v>
      </c>
      <c r="I57" s="21">
        <v>372.3</v>
      </c>
      <c r="J57" s="21">
        <v>86</v>
      </c>
      <c r="K57" s="21">
        <f t="shared" si="2"/>
        <v>32017.8</v>
      </c>
      <c r="L57" s="10">
        <f t="shared" si="3"/>
        <v>-22524.15</v>
      </c>
    </row>
    <row r="58" ht="13.4" customHeight="1" spans="1:12">
      <c r="A58" s="14" t="s">
        <v>197</v>
      </c>
      <c r="B58" s="12" t="s">
        <v>97</v>
      </c>
      <c r="C58" s="12" t="s">
        <v>98</v>
      </c>
      <c r="D58" s="13" t="s">
        <v>74</v>
      </c>
      <c r="E58" s="17">
        <v>35.042</v>
      </c>
      <c r="F58" s="21">
        <v>866.32</v>
      </c>
      <c r="G58" s="19">
        <v>30357.59</v>
      </c>
      <c r="H58" s="13" t="s">
        <v>74</v>
      </c>
      <c r="I58" s="21">
        <v>28.46</v>
      </c>
      <c r="J58" s="21">
        <v>632.45</v>
      </c>
      <c r="K58" s="21">
        <f t="shared" si="2"/>
        <v>17999.527</v>
      </c>
      <c r="L58" s="10">
        <f t="shared" si="3"/>
        <v>-12358.063</v>
      </c>
    </row>
    <row r="59" ht="13.4" customHeight="1" spans="1:12">
      <c r="A59" s="14" t="s">
        <v>198</v>
      </c>
      <c r="B59" s="12" t="s">
        <v>199</v>
      </c>
      <c r="C59" s="12" t="s">
        <v>200</v>
      </c>
      <c r="D59" s="13" t="s">
        <v>74</v>
      </c>
      <c r="E59" s="17">
        <v>3.437</v>
      </c>
      <c r="F59" s="21">
        <v>149.64</v>
      </c>
      <c r="G59" s="19">
        <v>514.31</v>
      </c>
      <c r="H59" s="13" t="s">
        <v>74</v>
      </c>
      <c r="I59" s="21">
        <v>0</v>
      </c>
      <c r="J59" s="21">
        <v>149.64</v>
      </c>
      <c r="K59" s="21">
        <f t="shared" si="2"/>
        <v>0</v>
      </c>
      <c r="L59" s="10">
        <f t="shared" si="3"/>
        <v>-514.31</v>
      </c>
    </row>
    <row r="60" ht="13.4" customHeight="1" spans="1:12">
      <c r="A60" s="14" t="s">
        <v>201</v>
      </c>
      <c r="B60" s="12" t="s">
        <v>142</v>
      </c>
      <c r="C60" s="12" t="s">
        <v>202</v>
      </c>
      <c r="D60" s="13" t="s">
        <v>67</v>
      </c>
      <c r="E60" s="17">
        <v>913.422</v>
      </c>
      <c r="F60" s="21">
        <v>8.68</v>
      </c>
      <c r="G60" s="19">
        <v>7928.5</v>
      </c>
      <c r="H60" s="13" t="s">
        <v>67</v>
      </c>
      <c r="I60" s="21">
        <v>0</v>
      </c>
      <c r="J60" s="21">
        <v>8.68</v>
      </c>
      <c r="K60" s="21">
        <f t="shared" si="2"/>
        <v>0</v>
      </c>
      <c r="L60" s="10">
        <f t="shared" si="3"/>
        <v>-7928.5</v>
      </c>
    </row>
    <row r="61" ht="13.4" customHeight="1" spans="1:12">
      <c r="A61" s="14" t="s">
        <v>203</v>
      </c>
      <c r="B61" s="12" t="s">
        <v>104</v>
      </c>
      <c r="C61" s="12" t="s">
        <v>105</v>
      </c>
      <c r="D61" s="13" t="s">
        <v>74</v>
      </c>
      <c r="E61" s="17">
        <v>21.185</v>
      </c>
      <c r="F61" s="21">
        <v>4385.97</v>
      </c>
      <c r="G61" s="19">
        <v>92916.77</v>
      </c>
      <c r="H61" s="13" t="s">
        <v>74</v>
      </c>
      <c r="I61" s="21">
        <v>17.52</v>
      </c>
      <c r="J61" s="21">
        <v>3644.54</v>
      </c>
      <c r="K61" s="21">
        <f t="shared" si="2"/>
        <v>63852.3408</v>
      </c>
      <c r="L61" s="10">
        <f t="shared" si="3"/>
        <v>-29064.4292</v>
      </c>
    </row>
    <row r="62" ht="13.4" customHeight="1" spans="1:12">
      <c r="A62" s="14" t="s">
        <v>204</v>
      </c>
      <c r="B62" s="12" t="s">
        <v>107</v>
      </c>
      <c r="C62" s="12" t="s">
        <v>108</v>
      </c>
      <c r="D62" s="13" t="s">
        <v>67</v>
      </c>
      <c r="E62" s="17">
        <v>1082.5</v>
      </c>
      <c r="F62" s="21">
        <v>18.18</v>
      </c>
      <c r="G62" s="19">
        <v>19679.85</v>
      </c>
      <c r="H62" s="13" t="s">
        <v>67</v>
      </c>
      <c r="I62" s="21">
        <v>0</v>
      </c>
      <c r="J62" s="21">
        <v>18.18</v>
      </c>
      <c r="K62" s="21">
        <f t="shared" si="2"/>
        <v>0</v>
      </c>
      <c r="L62" s="10">
        <f t="shared" si="3"/>
        <v>-19679.85</v>
      </c>
    </row>
    <row r="63" ht="13.4" customHeight="1" spans="1:12">
      <c r="A63" s="14" t="s">
        <v>205</v>
      </c>
      <c r="B63" s="12" t="s">
        <v>110</v>
      </c>
      <c r="C63" s="12" t="s">
        <v>111</v>
      </c>
      <c r="D63" s="13" t="s">
        <v>67</v>
      </c>
      <c r="E63" s="17">
        <v>1082.5</v>
      </c>
      <c r="F63" s="21">
        <v>97.03</v>
      </c>
      <c r="G63" s="19">
        <v>105034.98</v>
      </c>
      <c r="H63" s="13" t="s">
        <v>67</v>
      </c>
      <c r="I63" s="21">
        <v>983.1</v>
      </c>
      <c r="J63" s="21">
        <v>83.54</v>
      </c>
      <c r="K63" s="21">
        <f t="shared" si="2"/>
        <v>82128.174</v>
      </c>
      <c r="L63" s="10">
        <f t="shared" si="3"/>
        <v>-22906.806</v>
      </c>
    </row>
    <row r="64" ht="13.4" customHeight="1" spans="1:12">
      <c r="A64" s="14" t="s">
        <v>206</v>
      </c>
      <c r="B64" s="12" t="s">
        <v>207</v>
      </c>
      <c r="C64" s="12" t="s">
        <v>208</v>
      </c>
      <c r="D64" s="13" t="s">
        <v>67</v>
      </c>
      <c r="E64" s="17">
        <v>68</v>
      </c>
      <c r="F64" s="21">
        <v>8.61</v>
      </c>
      <c r="G64" s="19">
        <v>585.48</v>
      </c>
      <c r="H64" s="13" t="s">
        <v>67</v>
      </c>
      <c r="I64" s="21">
        <v>0</v>
      </c>
      <c r="J64" s="21">
        <v>8.61</v>
      </c>
      <c r="K64" s="21">
        <f t="shared" si="2"/>
        <v>0</v>
      </c>
      <c r="L64" s="10">
        <f t="shared" si="3"/>
        <v>-585.48</v>
      </c>
    </row>
    <row r="65" ht="13.4" customHeight="1" spans="1:12">
      <c r="A65" s="14" t="s">
        <v>209</v>
      </c>
      <c r="B65" s="12" t="s">
        <v>210</v>
      </c>
      <c r="C65" s="12" t="s">
        <v>211</v>
      </c>
      <c r="D65" s="13" t="s">
        <v>67</v>
      </c>
      <c r="E65" s="17">
        <v>68</v>
      </c>
      <c r="F65" s="21">
        <v>79.11</v>
      </c>
      <c r="G65" s="19">
        <v>5379.48</v>
      </c>
      <c r="H65" s="13" t="s">
        <v>67</v>
      </c>
      <c r="I65" s="21">
        <v>68</v>
      </c>
      <c r="J65" s="21">
        <v>65.71</v>
      </c>
      <c r="K65" s="21">
        <f t="shared" si="2"/>
        <v>4468.28</v>
      </c>
      <c r="L65" s="10">
        <f t="shared" si="3"/>
        <v>-911.2</v>
      </c>
    </row>
    <row r="66" ht="13.4" customHeight="1" spans="1:12">
      <c r="A66" s="14" t="s">
        <v>212</v>
      </c>
      <c r="B66" s="12" t="s">
        <v>213</v>
      </c>
      <c r="C66" s="12" t="s">
        <v>214</v>
      </c>
      <c r="D66" s="13" t="s">
        <v>64</v>
      </c>
      <c r="E66" s="17">
        <v>151.4</v>
      </c>
      <c r="F66" s="21">
        <v>8.41</v>
      </c>
      <c r="G66" s="19">
        <v>1273.27</v>
      </c>
      <c r="H66" s="13" t="s">
        <v>64</v>
      </c>
      <c r="I66" s="21">
        <v>0</v>
      </c>
      <c r="J66" s="21">
        <v>8.41</v>
      </c>
      <c r="K66" s="21">
        <f t="shared" si="2"/>
        <v>0</v>
      </c>
      <c r="L66" s="10">
        <f t="shared" si="3"/>
        <v>-1273.27</v>
      </c>
    </row>
    <row r="67" ht="13.4" customHeight="1" spans="1:12">
      <c r="A67" s="14" t="s">
        <v>215</v>
      </c>
      <c r="B67" s="12" t="s">
        <v>113</v>
      </c>
      <c r="C67" s="12" t="s">
        <v>216</v>
      </c>
      <c r="D67" s="13" t="s">
        <v>67</v>
      </c>
      <c r="E67" s="17">
        <v>1186.536</v>
      </c>
      <c r="F67" s="21">
        <v>32.92</v>
      </c>
      <c r="G67" s="19">
        <v>39060.77</v>
      </c>
      <c r="H67" s="13" t="s">
        <v>67</v>
      </c>
      <c r="I67" s="21">
        <v>0</v>
      </c>
      <c r="J67" s="21">
        <v>32.92</v>
      </c>
      <c r="K67" s="21">
        <f t="shared" si="2"/>
        <v>0</v>
      </c>
      <c r="L67" s="10">
        <f t="shared" si="3"/>
        <v>-39060.77</v>
      </c>
    </row>
    <row r="68" ht="13.4" customHeight="1" spans="1:12">
      <c r="A68" s="14" t="s">
        <v>217</v>
      </c>
      <c r="B68" s="12" t="s">
        <v>116</v>
      </c>
      <c r="C68" s="12" t="s">
        <v>218</v>
      </c>
      <c r="D68" s="13" t="s">
        <v>67</v>
      </c>
      <c r="E68" s="17">
        <v>601.5</v>
      </c>
      <c r="F68" s="21">
        <v>501.44</v>
      </c>
      <c r="G68" s="19">
        <v>301616.16</v>
      </c>
      <c r="H68" s="13" t="s">
        <v>67</v>
      </c>
      <c r="I68" s="21">
        <v>584.32</v>
      </c>
      <c r="J68" s="21">
        <v>453.85</v>
      </c>
      <c r="K68" s="21">
        <f t="shared" si="2"/>
        <v>265193.632</v>
      </c>
      <c r="L68" s="10">
        <f t="shared" si="3"/>
        <v>-36422.5279999999</v>
      </c>
    </row>
    <row r="69" ht="13.4" customHeight="1" spans="1:12">
      <c r="A69" s="14" t="s">
        <v>219</v>
      </c>
      <c r="B69" s="12" t="s">
        <v>116</v>
      </c>
      <c r="C69" s="12" t="s">
        <v>220</v>
      </c>
      <c r="D69" s="13" t="s">
        <v>67</v>
      </c>
      <c r="E69" s="17">
        <v>585.036</v>
      </c>
      <c r="F69" s="21">
        <v>501.44</v>
      </c>
      <c r="G69" s="19">
        <v>293360.45</v>
      </c>
      <c r="H69" s="13" t="s">
        <v>67</v>
      </c>
      <c r="I69" s="21">
        <v>563.87</v>
      </c>
      <c r="J69" s="21">
        <v>86.32</v>
      </c>
      <c r="K69" s="21">
        <f t="shared" si="2"/>
        <v>48673.2584</v>
      </c>
      <c r="L69" s="10">
        <f t="shared" si="3"/>
        <v>-244687.1916</v>
      </c>
    </row>
    <row r="70" ht="13.4" customHeight="1" spans="1:12">
      <c r="A70" s="14" t="s">
        <v>221</v>
      </c>
      <c r="B70" s="12" t="s">
        <v>120</v>
      </c>
      <c r="C70" s="12" t="s">
        <v>222</v>
      </c>
      <c r="D70" s="13" t="s">
        <v>64</v>
      </c>
      <c r="E70" s="17">
        <v>124.4</v>
      </c>
      <c r="F70" s="21">
        <v>196.33</v>
      </c>
      <c r="G70" s="19">
        <v>24423.45</v>
      </c>
      <c r="H70" s="13" t="s">
        <v>64</v>
      </c>
      <c r="I70" s="21">
        <v>124.4</v>
      </c>
      <c r="J70" s="21">
        <v>183.94</v>
      </c>
      <c r="K70" s="21">
        <f t="shared" si="2"/>
        <v>22882.136</v>
      </c>
      <c r="L70" s="10">
        <f t="shared" si="3"/>
        <v>-1541.314</v>
      </c>
    </row>
    <row r="71" ht="13.4" customHeight="1" spans="1:12">
      <c r="A71" s="14" t="s">
        <v>223</v>
      </c>
      <c r="B71" s="12" t="s">
        <v>126</v>
      </c>
      <c r="C71" s="12" t="s">
        <v>127</v>
      </c>
      <c r="D71" s="13" t="s">
        <v>67</v>
      </c>
      <c r="E71" s="17">
        <v>1186.536</v>
      </c>
      <c r="F71" s="21">
        <v>81.6</v>
      </c>
      <c r="G71" s="19">
        <v>96821.34</v>
      </c>
      <c r="H71" s="13" t="s">
        <v>67</v>
      </c>
      <c r="I71" s="21">
        <v>1186.536</v>
      </c>
      <c r="J71" s="21">
        <v>53.36</v>
      </c>
      <c r="K71" s="21">
        <f t="shared" si="2"/>
        <v>63313.56096</v>
      </c>
      <c r="L71" s="10">
        <f t="shared" si="3"/>
        <v>-33507.77904</v>
      </c>
    </row>
    <row r="72" ht="13.4" customHeight="1" spans="1:12">
      <c r="A72" s="14" t="s">
        <v>224</v>
      </c>
      <c r="B72" s="12" t="s">
        <v>129</v>
      </c>
      <c r="C72" s="12" t="s">
        <v>130</v>
      </c>
      <c r="D72" s="13" t="s">
        <v>131</v>
      </c>
      <c r="E72" s="17">
        <v>246</v>
      </c>
      <c r="F72" s="21">
        <v>181.39</v>
      </c>
      <c r="G72" s="19">
        <v>44621.94</v>
      </c>
      <c r="H72" s="13" t="s">
        <v>131</v>
      </c>
      <c r="I72" s="21">
        <v>246</v>
      </c>
      <c r="J72" s="21">
        <v>111.71</v>
      </c>
      <c r="K72" s="21">
        <f t="shared" si="2"/>
        <v>27480.66</v>
      </c>
      <c r="L72" s="10">
        <f t="shared" si="3"/>
        <v>-17141.28</v>
      </c>
    </row>
    <row r="73" ht="13.4" customHeight="1" spans="1:12">
      <c r="A73" s="14" t="s">
        <v>225</v>
      </c>
      <c r="B73" s="12" t="s">
        <v>133</v>
      </c>
      <c r="C73" s="12" t="s">
        <v>134</v>
      </c>
      <c r="D73" s="13" t="s">
        <v>102</v>
      </c>
      <c r="E73" s="17">
        <v>735</v>
      </c>
      <c r="F73" s="21">
        <v>60.51</v>
      </c>
      <c r="G73" s="19">
        <v>44474.85</v>
      </c>
      <c r="H73" s="13" t="s">
        <v>102</v>
      </c>
      <c r="I73" s="21">
        <v>735</v>
      </c>
      <c r="J73" s="21">
        <v>41.79</v>
      </c>
      <c r="K73" s="21">
        <f t="shared" si="2"/>
        <v>30715.65</v>
      </c>
      <c r="L73" s="10">
        <f t="shared" si="3"/>
        <v>-13759.2</v>
      </c>
    </row>
    <row r="74" ht="13.4" customHeight="1" spans="1:12">
      <c r="A74" s="14" t="s">
        <v>226</v>
      </c>
      <c r="B74" s="12" t="s">
        <v>139</v>
      </c>
      <c r="C74" s="12" t="s">
        <v>140</v>
      </c>
      <c r="D74" s="13" t="s">
        <v>64</v>
      </c>
      <c r="E74" s="17">
        <v>152</v>
      </c>
      <c r="F74" s="21">
        <v>44.9</v>
      </c>
      <c r="G74" s="19">
        <v>6824.8</v>
      </c>
      <c r="H74" s="13" t="s">
        <v>64</v>
      </c>
      <c r="I74" s="21">
        <v>152</v>
      </c>
      <c r="J74" s="21">
        <v>35.21</v>
      </c>
      <c r="K74" s="21">
        <f t="shared" si="2"/>
        <v>5351.92</v>
      </c>
      <c r="L74" s="10">
        <f t="shared" si="3"/>
        <v>-1472.88</v>
      </c>
    </row>
    <row r="75" ht="13.4" customHeight="1" spans="1:12">
      <c r="A75" s="14" t="s">
        <v>227</v>
      </c>
      <c r="B75" s="12" t="s">
        <v>142</v>
      </c>
      <c r="C75" s="12" t="s">
        <v>143</v>
      </c>
      <c r="D75" s="13" t="s">
        <v>67</v>
      </c>
      <c r="E75" s="17">
        <v>463.284</v>
      </c>
      <c r="F75" s="21">
        <v>8.68</v>
      </c>
      <c r="G75" s="19">
        <v>4021.31</v>
      </c>
      <c r="H75" s="13" t="s">
        <v>67</v>
      </c>
      <c r="I75" s="21">
        <v>0</v>
      </c>
      <c r="J75" s="21">
        <v>8.68</v>
      </c>
      <c r="K75" s="21">
        <f t="shared" si="2"/>
        <v>0</v>
      </c>
      <c r="L75" s="10">
        <f t="shared" si="3"/>
        <v>-4021.31</v>
      </c>
    </row>
    <row r="76" ht="13.4" customHeight="1" spans="1:12">
      <c r="A76" s="14" t="s">
        <v>228</v>
      </c>
      <c r="B76" s="12" t="s">
        <v>145</v>
      </c>
      <c r="C76" s="12" t="s">
        <v>146</v>
      </c>
      <c r="D76" s="13" t="s">
        <v>102</v>
      </c>
      <c r="E76" s="17">
        <v>36</v>
      </c>
      <c r="F76" s="21">
        <v>49.73</v>
      </c>
      <c r="G76" s="19">
        <v>1790.28</v>
      </c>
      <c r="H76" s="13" t="s">
        <v>102</v>
      </c>
      <c r="I76" s="21">
        <v>36</v>
      </c>
      <c r="J76" s="21">
        <v>41.79</v>
      </c>
      <c r="K76" s="21">
        <f t="shared" si="2"/>
        <v>1504.44</v>
      </c>
      <c r="L76" s="10">
        <f t="shared" si="3"/>
        <v>-285.84</v>
      </c>
    </row>
    <row r="77" ht="13.4" customHeight="1" spans="1:12">
      <c r="A77" s="14" t="s">
        <v>229</v>
      </c>
      <c r="B77" s="12" t="s">
        <v>230</v>
      </c>
      <c r="C77" s="12" t="s">
        <v>231</v>
      </c>
      <c r="D77" s="13" t="s">
        <v>74</v>
      </c>
      <c r="E77" s="17">
        <v>14.638</v>
      </c>
      <c r="F77" s="21">
        <v>4464.81</v>
      </c>
      <c r="G77" s="19">
        <v>65355.89</v>
      </c>
      <c r="H77" s="13" t="s">
        <v>74</v>
      </c>
      <c r="I77" s="21">
        <v>14.638</v>
      </c>
      <c r="J77" s="21">
        <v>3873.54</v>
      </c>
      <c r="K77" s="21">
        <f t="shared" si="2"/>
        <v>56700.87852</v>
      </c>
      <c r="L77" s="10">
        <f t="shared" si="3"/>
        <v>-8655.01148</v>
      </c>
    </row>
    <row r="78" ht="13.4" customHeight="1" spans="1:12">
      <c r="A78" s="14" t="s">
        <v>232</v>
      </c>
      <c r="B78" s="12" t="s">
        <v>233</v>
      </c>
      <c r="C78" s="12" t="s">
        <v>234</v>
      </c>
      <c r="D78" s="13" t="s">
        <v>74</v>
      </c>
      <c r="E78" s="17">
        <v>2.195</v>
      </c>
      <c r="F78" s="21">
        <v>5068.19</v>
      </c>
      <c r="G78" s="19">
        <v>11124.68</v>
      </c>
      <c r="H78" s="13" t="s">
        <v>74</v>
      </c>
      <c r="I78" s="21">
        <v>2.195</v>
      </c>
      <c r="J78" s="21">
        <v>4352.87</v>
      </c>
      <c r="K78" s="21">
        <f t="shared" si="2"/>
        <v>9554.54965</v>
      </c>
      <c r="L78" s="10">
        <f t="shared" si="3"/>
        <v>-1570.13035</v>
      </c>
    </row>
    <row r="79" ht="13.4" customHeight="1" spans="1:12">
      <c r="A79" s="14" t="s">
        <v>235</v>
      </c>
      <c r="B79" s="12" t="s">
        <v>236</v>
      </c>
      <c r="C79" s="12" t="s">
        <v>237</v>
      </c>
      <c r="D79" s="13" t="s">
        <v>74</v>
      </c>
      <c r="E79" s="17">
        <v>14.718</v>
      </c>
      <c r="F79" s="21">
        <v>4327.98</v>
      </c>
      <c r="G79" s="19">
        <v>63699.21</v>
      </c>
      <c r="H79" s="13" t="s">
        <v>74</v>
      </c>
      <c r="I79" s="21">
        <v>14.718</v>
      </c>
      <c r="J79" s="21">
        <v>3873.54</v>
      </c>
      <c r="K79" s="21">
        <f t="shared" si="2"/>
        <v>57010.76172</v>
      </c>
      <c r="L79" s="10">
        <f t="shared" si="3"/>
        <v>-6688.44828</v>
      </c>
    </row>
    <row r="80" ht="13.4" customHeight="1" spans="1:12">
      <c r="A80" s="14" t="s">
        <v>238</v>
      </c>
      <c r="B80" s="12" t="s">
        <v>239</v>
      </c>
      <c r="C80" s="12" t="s">
        <v>240</v>
      </c>
      <c r="D80" s="13" t="s">
        <v>74</v>
      </c>
      <c r="E80" s="17">
        <v>2.249</v>
      </c>
      <c r="F80" s="21">
        <v>5200.31</v>
      </c>
      <c r="G80" s="19">
        <v>11695.5</v>
      </c>
      <c r="H80" s="13" t="s">
        <v>74</v>
      </c>
      <c r="I80" s="21">
        <v>2.249</v>
      </c>
      <c r="J80" s="21">
        <v>4352.87</v>
      </c>
      <c r="K80" s="21">
        <f t="shared" si="2"/>
        <v>9789.60463</v>
      </c>
      <c r="L80" s="10">
        <f t="shared" si="3"/>
        <v>-1905.89537</v>
      </c>
    </row>
    <row r="81" ht="13.4" customHeight="1" spans="1:12">
      <c r="A81" s="14" t="s">
        <v>241</v>
      </c>
      <c r="B81" s="12" t="s">
        <v>161</v>
      </c>
      <c r="C81" s="12" t="s">
        <v>162</v>
      </c>
      <c r="D81" s="13" t="s">
        <v>67</v>
      </c>
      <c r="E81" s="17">
        <v>642.9</v>
      </c>
      <c r="F81" s="21">
        <v>22.3</v>
      </c>
      <c r="G81" s="19">
        <v>14336.67</v>
      </c>
      <c r="H81" s="13" t="s">
        <v>67</v>
      </c>
      <c r="I81" s="21">
        <v>0</v>
      </c>
      <c r="J81" s="21">
        <v>22.3</v>
      </c>
      <c r="K81" s="21">
        <f t="shared" si="2"/>
        <v>0</v>
      </c>
      <c r="L81" s="10">
        <f t="shared" si="3"/>
        <v>-14336.67</v>
      </c>
    </row>
    <row r="82" ht="13.4" customHeight="1" spans="1:12">
      <c r="A82" s="14" t="s">
        <v>242</v>
      </c>
      <c r="B82" s="12" t="s">
        <v>164</v>
      </c>
      <c r="C82" s="12" t="s">
        <v>165</v>
      </c>
      <c r="D82" s="13" t="s">
        <v>67</v>
      </c>
      <c r="E82" s="17">
        <v>684.023</v>
      </c>
      <c r="F82" s="21">
        <v>218.39</v>
      </c>
      <c r="G82" s="19">
        <v>149383.78</v>
      </c>
      <c r="H82" s="13" t="s">
        <v>67</v>
      </c>
      <c r="I82" s="21">
        <v>663.42</v>
      </c>
      <c r="J82" s="21">
        <v>163.46</v>
      </c>
      <c r="K82" s="21">
        <f t="shared" si="2"/>
        <v>108442.6332</v>
      </c>
      <c r="L82" s="10">
        <f t="shared" si="3"/>
        <v>-40941.1468</v>
      </c>
    </row>
    <row r="83" ht="13.4" customHeight="1" spans="1:12">
      <c r="A83" s="14" t="s">
        <v>243</v>
      </c>
      <c r="B83" s="12" t="s">
        <v>167</v>
      </c>
      <c r="C83" s="12" t="s">
        <v>168</v>
      </c>
      <c r="D83" s="13" t="s">
        <v>67</v>
      </c>
      <c r="E83" s="17">
        <v>882.9</v>
      </c>
      <c r="F83" s="21">
        <v>78.96</v>
      </c>
      <c r="G83" s="19">
        <v>69713.78</v>
      </c>
      <c r="H83" s="13" t="s">
        <v>67</v>
      </c>
      <c r="I83" s="21">
        <v>853.41</v>
      </c>
      <c r="J83" s="21">
        <v>42.1</v>
      </c>
      <c r="K83" s="21">
        <f t="shared" si="2"/>
        <v>35928.561</v>
      </c>
      <c r="L83" s="10">
        <f t="shared" si="3"/>
        <v>-33785.219</v>
      </c>
    </row>
    <row r="84" ht="13.4" customHeight="1" spans="1:12">
      <c r="A84" s="14" t="s">
        <v>244</v>
      </c>
      <c r="B84" s="12" t="s">
        <v>170</v>
      </c>
      <c r="C84" s="12" t="s">
        <v>171</v>
      </c>
      <c r="D84" s="13" t="s">
        <v>67</v>
      </c>
      <c r="E84" s="17">
        <v>43.77</v>
      </c>
      <c r="F84" s="21">
        <v>104.21</v>
      </c>
      <c r="G84" s="19">
        <v>4561.27</v>
      </c>
      <c r="H84" s="13" t="s">
        <v>67</v>
      </c>
      <c r="I84" s="21">
        <v>43.77</v>
      </c>
      <c r="J84" s="21">
        <v>71.51</v>
      </c>
      <c r="K84" s="21">
        <f t="shared" si="2"/>
        <v>3129.9927</v>
      </c>
      <c r="L84" s="10">
        <f t="shared" si="3"/>
        <v>-1431.2773</v>
      </c>
    </row>
    <row r="85" ht="13.4" customHeight="1" spans="1:12">
      <c r="A85" s="14" t="s">
        <v>245</v>
      </c>
      <c r="B85" s="12" t="s">
        <v>173</v>
      </c>
      <c r="C85" s="12" t="s">
        <v>174</v>
      </c>
      <c r="D85" s="13" t="s">
        <v>67</v>
      </c>
      <c r="E85" s="17">
        <v>43.77</v>
      </c>
      <c r="F85" s="21">
        <v>68.29</v>
      </c>
      <c r="G85" s="19">
        <v>2989.05</v>
      </c>
      <c r="H85" s="13" t="s">
        <v>67</v>
      </c>
      <c r="I85" s="21">
        <v>43.77</v>
      </c>
      <c r="J85" s="21">
        <v>42.1</v>
      </c>
      <c r="K85" s="21">
        <f t="shared" si="2"/>
        <v>1842.717</v>
      </c>
      <c r="L85" s="10">
        <f t="shared" si="3"/>
        <v>-1146.333</v>
      </c>
    </row>
    <row r="86" ht="13.4" customHeight="1" spans="1:12">
      <c r="A86" s="14" t="s">
        <v>246</v>
      </c>
      <c r="B86" s="12" t="s">
        <v>180</v>
      </c>
      <c r="C86" s="12" t="s">
        <v>181</v>
      </c>
      <c r="D86" s="13" t="s">
        <v>67</v>
      </c>
      <c r="E86" s="17">
        <v>96.38</v>
      </c>
      <c r="F86" s="21">
        <v>369.64</v>
      </c>
      <c r="G86" s="19">
        <v>35625.9</v>
      </c>
      <c r="H86" s="13" t="s">
        <v>67</v>
      </c>
      <c r="I86" s="21">
        <v>87.52</v>
      </c>
      <c r="J86" s="21">
        <v>311.55</v>
      </c>
      <c r="K86" s="21">
        <f t="shared" si="2"/>
        <v>27266.856</v>
      </c>
      <c r="L86" s="10">
        <f t="shared" si="3"/>
        <v>-8359.044</v>
      </c>
    </row>
    <row r="87" ht="13.4" customHeight="1" spans="1:12">
      <c r="A87" s="14" t="s">
        <v>247</v>
      </c>
      <c r="B87" s="12" t="s">
        <v>183</v>
      </c>
      <c r="C87" s="12" t="s">
        <v>184</v>
      </c>
      <c r="D87" s="13" t="s">
        <v>67</v>
      </c>
      <c r="E87" s="17">
        <v>5389.181</v>
      </c>
      <c r="F87" s="21">
        <v>31.88</v>
      </c>
      <c r="G87" s="19">
        <v>171807.09</v>
      </c>
      <c r="H87" s="13" t="s">
        <v>67</v>
      </c>
      <c r="I87" s="21">
        <v>1354.71</v>
      </c>
      <c r="J87" s="21">
        <v>19.8</v>
      </c>
      <c r="K87" s="21">
        <f t="shared" si="2"/>
        <v>26823.258</v>
      </c>
      <c r="L87" s="10">
        <f t="shared" si="3"/>
        <v>-144983.832</v>
      </c>
    </row>
    <row r="88" ht="13.4" customHeight="1" spans="1:12">
      <c r="A88" s="14" t="s">
        <v>248</v>
      </c>
      <c r="B88" s="12" t="s">
        <v>186</v>
      </c>
      <c r="C88" s="12" t="s">
        <v>187</v>
      </c>
      <c r="D88" s="13" t="s">
        <v>67</v>
      </c>
      <c r="E88" s="17">
        <v>10054.041</v>
      </c>
      <c r="F88" s="21">
        <v>25.07</v>
      </c>
      <c r="G88" s="19">
        <v>252054.81</v>
      </c>
      <c r="H88" s="13" t="s">
        <v>67</v>
      </c>
      <c r="I88" s="21">
        <v>8573.46</v>
      </c>
      <c r="J88" s="21">
        <v>16.24</v>
      </c>
      <c r="K88" s="21">
        <f t="shared" si="2"/>
        <v>139232.9904</v>
      </c>
      <c r="L88" s="10">
        <f t="shared" si="3"/>
        <v>-112821.8196</v>
      </c>
    </row>
    <row r="89" ht="13.4" customHeight="1" spans="1:12">
      <c r="A89" s="14" t="s">
        <v>249</v>
      </c>
      <c r="B89" s="15"/>
      <c r="C89" s="15"/>
      <c r="D89" s="15"/>
      <c r="E89" s="15"/>
      <c r="F89" s="15"/>
      <c r="G89" s="22"/>
      <c r="H89" s="20"/>
      <c r="I89" s="21"/>
      <c r="J89" s="21"/>
      <c r="K89" s="21"/>
      <c r="L89" s="10"/>
    </row>
    <row r="90" ht="13.4" customHeight="1" spans="1:12">
      <c r="A90" s="14" t="s">
        <v>250</v>
      </c>
      <c r="B90" s="12" t="s">
        <v>190</v>
      </c>
      <c r="C90" s="12" t="s">
        <v>191</v>
      </c>
      <c r="D90" s="13" t="s">
        <v>67</v>
      </c>
      <c r="E90" s="17">
        <v>20.331</v>
      </c>
      <c r="F90" s="21">
        <v>181.96</v>
      </c>
      <c r="G90" s="19">
        <v>3699.43</v>
      </c>
      <c r="H90" s="13" t="s">
        <v>67</v>
      </c>
      <c r="I90" s="21">
        <v>20.331</v>
      </c>
      <c r="J90" s="21">
        <v>105.36</v>
      </c>
      <c r="K90" s="21">
        <f t="shared" ref="K90:K124" si="4">I90*J90</f>
        <v>2142.07416</v>
      </c>
      <c r="L90" s="10">
        <f t="shared" ref="L90:L124" si="5">K90-G90</f>
        <v>-1557.35584</v>
      </c>
    </row>
    <row r="91" ht="13.4" customHeight="1" spans="1:12">
      <c r="A91" s="14" t="s">
        <v>251</v>
      </c>
      <c r="B91" s="12" t="s">
        <v>77</v>
      </c>
      <c r="C91" s="12" t="s">
        <v>78</v>
      </c>
      <c r="D91" s="13" t="s">
        <v>64</v>
      </c>
      <c r="E91" s="17">
        <v>63.145</v>
      </c>
      <c r="F91" s="21">
        <v>138.3</v>
      </c>
      <c r="G91" s="19">
        <v>8732.95</v>
      </c>
      <c r="H91" s="13" t="s">
        <v>64</v>
      </c>
      <c r="I91" s="21">
        <v>63.145</v>
      </c>
      <c r="J91" s="21">
        <v>85.7</v>
      </c>
      <c r="K91" s="21">
        <f t="shared" si="4"/>
        <v>5411.5265</v>
      </c>
      <c r="L91" s="10">
        <f t="shared" si="5"/>
        <v>-3321.4235</v>
      </c>
    </row>
    <row r="92" ht="13.4" customHeight="1" spans="1:12">
      <c r="A92" s="14" t="s">
        <v>252</v>
      </c>
      <c r="B92" s="12" t="s">
        <v>65</v>
      </c>
      <c r="C92" s="12" t="s">
        <v>80</v>
      </c>
      <c r="D92" s="13" t="s">
        <v>67</v>
      </c>
      <c r="E92" s="17">
        <v>56.037</v>
      </c>
      <c r="F92" s="21">
        <v>59.64</v>
      </c>
      <c r="G92" s="19">
        <v>3342.05</v>
      </c>
      <c r="H92" s="13" t="s">
        <v>67</v>
      </c>
      <c r="I92" s="21">
        <v>0</v>
      </c>
      <c r="J92" s="21">
        <v>59.64</v>
      </c>
      <c r="K92" s="21">
        <f t="shared" si="4"/>
        <v>0</v>
      </c>
      <c r="L92" s="10">
        <f t="shared" si="5"/>
        <v>-3342.05</v>
      </c>
    </row>
    <row r="93" ht="13.4" customHeight="1" spans="1:12">
      <c r="A93" s="14" t="s">
        <v>253</v>
      </c>
      <c r="B93" s="12" t="s">
        <v>82</v>
      </c>
      <c r="C93" s="12" t="s">
        <v>83</v>
      </c>
      <c r="D93" s="13" t="s">
        <v>67</v>
      </c>
      <c r="E93" s="17">
        <v>239.928</v>
      </c>
      <c r="F93" s="21">
        <v>303.12</v>
      </c>
      <c r="G93" s="19">
        <v>72726.98</v>
      </c>
      <c r="H93" s="13" t="s">
        <v>67</v>
      </c>
      <c r="I93" s="21">
        <v>239.928</v>
      </c>
      <c r="J93" s="21">
        <v>230.75</v>
      </c>
      <c r="K93" s="21">
        <f t="shared" si="4"/>
        <v>55363.386</v>
      </c>
      <c r="L93" s="10">
        <f t="shared" si="5"/>
        <v>-17363.594</v>
      </c>
    </row>
    <row r="94" ht="13.4" customHeight="1" spans="1:12">
      <c r="A94" s="14" t="s">
        <v>254</v>
      </c>
      <c r="B94" s="12" t="s">
        <v>88</v>
      </c>
      <c r="C94" s="12" t="s">
        <v>89</v>
      </c>
      <c r="D94" s="13" t="s">
        <v>67</v>
      </c>
      <c r="E94" s="17">
        <v>36.9</v>
      </c>
      <c r="F94" s="21">
        <v>27.88</v>
      </c>
      <c r="G94" s="19">
        <v>1028.77</v>
      </c>
      <c r="H94" s="13" t="s">
        <v>67</v>
      </c>
      <c r="I94" s="21">
        <v>36.9</v>
      </c>
      <c r="J94" s="21">
        <v>16.56</v>
      </c>
      <c r="K94" s="21">
        <f t="shared" si="4"/>
        <v>611.064</v>
      </c>
      <c r="L94" s="10">
        <f t="shared" si="5"/>
        <v>-417.706</v>
      </c>
    </row>
    <row r="95" ht="13.4" customHeight="1" spans="1:12">
      <c r="A95" s="14" t="s">
        <v>255</v>
      </c>
      <c r="B95" s="12" t="s">
        <v>91</v>
      </c>
      <c r="C95" s="12" t="s">
        <v>92</v>
      </c>
      <c r="D95" s="13" t="s">
        <v>67</v>
      </c>
      <c r="E95" s="17">
        <v>412.2</v>
      </c>
      <c r="F95" s="21">
        <v>172.51</v>
      </c>
      <c r="G95" s="19">
        <v>71108.62</v>
      </c>
      <c r="H95" s="13" t="s">
        <v>67</v>
      </c>
      <c r="I95" s="21">
        <v>412.2</v>
      </c>
      <c r="J95" s="21">
        <v>98</v>
      </c>
      <c r="K95" s="21">
        <f t="shared" si="4"/>
        <v>40395.6</v>
      </c>
      <c r="L95" s="10">
        <f t="shared" si="5"/>
        <v>-30713.02</v>
      </c>
    </row>
    <row r="96" ht="13.4" customHeight="1" spans="1:12">
      <c r="A96" s="14" t="s">
        <v>256</v>
      </c>
      <c r="B96" s="12" t="s">
        <v>94</v>
      </c>
      <c r="C96" s="12" t="s">
        <v>95</v>
      </c>
      <c r="D96" s="13" t="s">
        <v>67</v>
      </c>
      <c r="E96" s="17">
        <v>244.3</v>
      </c>
      <c r="F96" s="21">
        <v>146.5</v>
      </c>
      <c r="G96" s="19">
        <v>35789.95</v>
      </c>
      <c r="H96" s="13" t="s">
        <v>67</v>
      </c>
      <c r="I96" s="21">
        <v>244.3</v>
      </c>
      <c r="J96" s="21">
        <v>86</v>
      </c>
      <c r="K96" s="21">
        <f t="shared" si="4"/>
        <v>21009.8</v>
      </c>
      <c r="L96" s="10">
        <f t="shared" si="5"/>
        <v>-14780.15</v>
      </c>
    </row>
    <row r="97" ht="13.4" customHeight="1" spans="1:12">
      <c r="A97" s="14" t="s">
        <v>257</v>
      </c>
      <c r="B97" s="12" t="s">
        <v>97</v>
      </c>
      <c r="C97" s="12" t="s">
        <v>98</v>
      </c>
      <c r="D97" s="13" t="s">
        <v>74</v>
      </c>
      <c r="E97" s="17">
        <v>20.817</v>
      </c>
      <c r="F97" s="21">
        <v>866.32</v>
      </c>
      <c r="G97" s="19">
        <v>18034.18</v>
      </c>
      <c r="H97" s="13" t="s">
        <v>74</v>
      </c>
      <c r="I97" s="21">
        <v>13.84</v>
      </c>
      <c r="J97" s="21">
        <v>632.45</v>
      </c>
      <c r="K97" s="21">
        <f t="shared" si="4"/>
        <v>8753.108</v>
      </c>
      <c r="L97" s="10">
        <f t="shared" si="5"/>
        <v>-9281.072</v>
      </c>
    </row>
    <row r="98" ht="13.4" customHeight="1" spans="1:12">
      <c r="A98" s="14" t="s">
        <v>258</v>
      </c>
      <c r="B98" s="12" t="s">
        <v>100</v>
      </c>
      <c r="C98" s="12" t="s">
        <v>101</v>
      </c>
      <c r="D98" s="13" t="s">
        <v>102</v>
      </c>
      <c r="E98" s="17">
        <v>68</v>
      </c>
      <c r="F98" s="21">
        <v>202.21</v>
      </c>
      <c r="G98" s="19">
        <v>13750.28</v>
      </c>
      <c r="H98" s="13" t="s">
        <v>102</v>
      </c>
      <c r="I98" s="21">
        <v>68</v>
      </c>
      <c r="J98" s="21">
        <v>85</v>
      </c>
      <c r="K98" s="21">
        <f t="shared" si="4"/>
        <v>5780</v>
      </c>
      <c r="L98" s="10">
        <f t="shared" si="5"/>
        <v>-7970.28</v>
      </c>
    </row>
    <row r="99" ht="13.4" customHeight="1" spans="1:12">
      <c r="A99" s="14" t="s">
        <v>259</v>
      </c>
      <c r="B99" s="12" t="s">
        <v>142</v>
      </c>
      <c r="C99" s="12" t="s">
        <v>202</v>
      </c>
      <c r="D99" s="13" t="s">
        <v>67</v>
      </c>
      <c r="E99" s="17">
        <v>460.013</v>
      </c>
      <c r="F99" s="21">
        <v>8.68</v>
      </c>
      <c r="G99" s="19">
        <v>3992.91</v>
      </c>
      <c r="H99" s="13" t="s">
        <v>67</v>
      </c>
      <c r="I99" s="21">
        <v>0</v>
      </c>
      <c r="J99" s="21">
        <v>8.68</v>
      </c>
      <c r="K99" s="21">
        <f t="shared" si="4"/>
        <v>0</v>
      </c>
      <c r="L99" s="10">
        <f t="shared" si="5"/>
        <v>-3992.91</v>
      </c>
    </row>
    <row r="100" ht="13.4" customHeight="1" spans="1:12">
      <c r="A100" s="14" t="s">
        <v>260</v>
      </c>
      <c r="B100" s="12" t="s">
        <v>104</v>
      </c>
      <c r="C100" s="12" t="s">
        <v>105</v>
      </c>
      <c r="D100" s="13" t="s">
        <v>74</v>
      </c>
      <c r="E100" s="17">
        <v>4.523</v>
      </c>
      <c r="F100" s="21">
        <v>4385.97</v>
      </c>
      <c r="G100" s="19">
        <v>19837.74</v>
      </c>
      <c r="H100" s="13" t="s">
        <v>74</v>
      </c>
      <c r="I100" s="21">
        <v>3.843</v>
      </c>
      <c r="J100" s="21">
        <v>3644.54</v>
      </c>
      <c r="K100" s="21">
        <f t="shared" si="4"/>
        <v>14005.96722</v>
      </c>
      <c r="L100" s="10">
        <f t="shared" si="5"/>
        <v>-5831.77278</v>
      </c>
    </row>
    <row r="101" ht="13.4" customHeight="1" spans="1:12">
      <c r="A101" s="14" t="s">
        <v>261</v>
      </c>
      <c r="B101" s="12" t="s">
        <v>262</v>
      </c>
      <c r="C101" s="12" t="s">
        <v>263</v>
      </c>
      <c r="D101" s="13" t="s">
        <v>74</v>
      </c>
      <c r="E101" s="17">
        <v>1.162</v>
      </c>
      <c r="F101" s="21">
        <v>4957.97</v>
      </c>
      <c r="G101" s="19">
        <v>5761.16</v>
      </c>
      <c r="H101" s="13" t="s">
        <v>74</v>
      </c>
      <c r="I101" s="21">
        <v>1.162</v>
      </c>
      <c r="J101" s="21">
        <v>3644.54</v>
      </c>
      <c r="K101" s="21">
        <f t="shared" si="4"/>
        <v>4234.95548</v>
      </c>
      <c r="L101" s="10">
        <f t="shared" si="5"/>
        <v>-1526.20452</v>
      </c>
    </row>
    <row r="102" ht="13.4" customHeight="1" spans="1:12">
      <c r="A102" s="14" t="s">
        <v>264</v>
      </c>
      <c r="B102" s="12" t="s">
        <v>107</v>
      </c>
      <c r="C102" s="12" t="s">
        <v>108</v>
      </c>
      <c r="D102" s="13" t="s">
        <v>67</v>
      </c>
      <c r="E102" s="17">
        <v>291.9</v>
      </c>
      <c r="F102" s="21">
        <v>18.18</v>
      </c>
      <c r="G102" s="19">
        <v>5306.74</v>
      </c>
      <c r="H102" s="13" t="s">
        <v>67</v>
      </c>
      <c r="I102" s="21">
        <v>0</v>
      </c>
      <c r="J102" s="21">
        <v>18.18</v>
      </c>
      <c r="K102" s="21">
        <f t="shared" si="4"/>
        <v>0</v>
      </c>
      <c r="L102" s="10">
        <f t="shared" si="5"/>
        <v>-5306.74</v>
      </c>
    </row>
    <row r="103" ht="13.4" customHeight="1" spans="1:12">
      <c r="A103" s="14" t="s">
        <v>265</v>
      </c>
      <c r="B103" s="12" t="s">
        <v>110</v>
      </c>
      <c r="C103" s="12" t="s">
        <v>111</v>
      </c>
      <c r="D103" s="13" t="s">
        <v>67</v>
      </c>
      <c r="E103" s="17">
        <v>291.9</v>
      </c>
      <c r="F103" s="21">
        <v>97.03</v>
      </c>
      <c r="G103" s="19">
        <v>28323.06</v>
      </c>
      <c r="H103" s="13" t="s">
        <v>67</v>
      </c>
      <c r="I103" s="21">
        <v>291.9</v>
      </c>
      <c r="J103" s="21">
        <v>83.54</v>
      </c>
      <c r="K103" s="21">
        <f t="shared" si="4"/>
        <v>24385.326</v>
      </c>
      <c r="L103" s="10">
        <f t="shared" si="5"/>
        <v>-3937.734</v>
      </c>
    </row>
    <row r="104" ht="13.4" customHeight="1" spans="1:12">
      <c r="A104" s="14" t="s">
        <v>266</v>
      </c>
      <c r="B104" s="12" t="s">
        <v>113</v>
      </c>
      <c r="C104" s="12" t="s">
        <v>216</v>
      </c>
      <c r="D104" s="13" t="s">
        <v>67</v>
      </c>
      <c r="E104" s="17">
        <v>884.775</v>
      </c>
      <c r="F104" s="21">
        <v>32.92</v>
      </c>
      <c r="G104" s="19">
        <v>29126.79</v>
      </c>
      <c r="H104" s="13" t="s">
        <v>67</v>
      </c>
      <c r="I104" s="21">
        <v>0</v>
      </c>
      <c r="J104" s="21">
        <v>32.92</v>
      </c>
      <c r="K104" s="21">
        <f t="shared" si="4"/>
        <v>0</v>
      </c>
      <c r="L104" s="10">
        <f t="shared" si="5"/>
        <v>-29126.79</v>
      </c>
    </row>
    <row r="105" ht="13.4" customHeight="1" spans="1:12">
      <c r="A105" s="14" t="s">
        <v>267</v>
      </c>
      <c r="B105" s="12" t="s">
        <v>116</v>
      </c>
      <c r="C105" s="12" t="s">
        <v>218</v>
      </c>
      <c r="D105" s="13" t="s">
        <v>67</v>
      </c>
      <c r="E105" s="17">
        <v>596.496</v>
      </c>
      <c r="F105" s="21">
        <v>501.44</v>
      </c>
      <c r="G105" s="19">
        <v>299106.95</v>
      </c>
      <c r="H105" s="13" t="s">
        <v>67</v>
      </c>
      <c r="I105" s="21">
        <v>596.496</v>
      </c>
      <c r="J105" s="21">
        <v>453.85</v>
      </c>
      <c r="K105" s="21">
        <f t="shared" si="4"/>
        <v>270719.7096</v>
      </c>
      <c r="L105" s="10">
        <f t="shared" si="5"/>
        <v>-28387.2404</v>
      </c>
    </row>
    <row r="106" ht="13.4" customHeight="1" spans="1:12">
      <c r="A106" s="14" t="s">
        <v>268</v>
      </c>
      <c r="B106" s="12" t="s">
        <v>116</v>
      </c>
      <c r="C106" s="12" t="s">
        <v>220</v>
      </c>
      <c r="D106" s="13" t="s">
        <v>67</v>
      </c>
      <c r="E106" s="17">
        <v>288.279</v>
      </c>
      <c r="F106" s="21">
        <v>501.44</v>
      </c>
      <c r="G106" s="19">
        <v>144554.62</v>
      </c>
      <c r="H106" s="13" t="s">
        <v>67</v>
      </c>
      <c r="I106" s="21">
        <v>288.279</v>
      </c>
      <c r="J106" s="21">
        <v>86.32</v>
      </c>
      <c r="K106" s="21">
        <f t="shared" si="4"/>
        <v>24884.24328</v>
      </c>
      <c r="L106" s="10">
        <f t="shared" si="5"/>
        <v>-119670.37672</v>
      </c>
    </row>
    <row r="107" ht="13.4" customHeight="1" spans="1:12">
      <c r="A107" s="14" t="s">
        <v>269</v>
      </c>
      <c r="B107" s="12" t="s">
        <v>120</v>
      </c>
      <c r="C107" s="12" t="s">
        <v>222</v>
      </c>
      <c r="D107" s="13" t="s">
        <v>64</v>
      </c>
      <c r="E107" s="17">
        <v>56.255</v>
      </c>
      <c r="F107" s="21">
        <v>196.33</v>
      </c>
      <c r="G107" s="19">
        <v>11044.54</v>
      </c>
      <c r="H107" s="13" t="s">
        <v>64</v>
      </c>
      <c r="I107" s="21">
        <v>56.255</v>
      </c>
      <c r="J107" s="21">
        <v>183.94</v>
      </c>
      <c r="K107" s="21">
        <f t="shared" si="4"/>
        <v>10347.5447</v>
      </c>
      <c r="L107" s="10">
        <f t="shared" si="5"/>
        <v>-696.9953</v>
      </c>
    </row>
    <row r="108" ht="13.4" customHeight="1" spans="1:12">
      <c r="A108" s="14" t="s">
        <v>270</v>
      </c>
      <c r="B108" s="12" t="s">
        <v>126</v>
      </c>
      <c r="C108" s="12" t="s">
        <v>127</v>
      </c>
      <c r="D108" s="13" t="s">
        <v>67</v>
      </c>
      <c r="E108" s="17">
        <v>884.775</v>
      </c>
      <c r="F108" s="21">
        <v>81.6</v>
      </c>
      <c r="G108" s="19">
        <v>72197.64</v>
      </c>
      <c r="H108" s="13" t="s">
        <v>67</v>
      </c>
      <c r="I108" s="21">
        <v>884.775</v>
      </c>
      <c r="J108" s="21">
        <v>53.36</v>
      </c>
      <c r="K108" s="21">
        <f t="shared" si="4"/>
        <v>47211.594</v>
      </c>
      <c r="L108" s="10">
        <f t="shared" si="5"/>
        <v>-24986.046</v>
      </c>
    </row>
    <row r="109" ht="13.4" customHeight="1" spans="1:12">
      <c r="A109" s="14" t="s">
        <v>271</v>
      </c>
      <c r="B109" s="12" t="s">
        <v>129</v>
      </c>
      <c r="C109" s="12" t="s">
        <v>130</v>
      </c>
      <c r="D109" s="13" t="s">
        <v>131</v>
      </c>
      <c r="E109" s="17">
        <v>108</v>
      </c>
      <c r="F109" s="21">
        <v>181.39</v>
      </c>
      <c r="G109" s="19">
        <v>19590.12</v>
      </c>
      <c r="H109" s="13" t="s">
        <v>131</v>
      </c>
      <c r="I109" s="21">
        <v>108</v>
      </c>
      <c r="J109" s="21">
        <v>111.71</v>
      </c>
      <c r="K109" s="21">
        <f t="shared" si="4"/>
        <v>12064.68</v>
      </c>
      <c r="L109" s="10">
        <f t="shared" si="5"/>
        <v>-7525.44</v>
      </c>
    </row>
    <row r="110" ht="13.4" customHeight="1" spans="1:12">
      <c r="A110" s="14" t="s">
        <v>272</v>
      </c>
      <c r="B110" s="12" t="s">
        <v>133</v>
      </c>
      <c r="C110" s="12" t="s">
        <v>134</v>
      </c>
      <c r="D110" s="13" t="s">
        <v>102</v>
      </c>
      <c r="E110" s="17">
        <v>324</v>
      </c>
      <c r="F110" s="21">
        <v>60.51</v>
      </c>
      <c r="G110" s="19">
        <v>19605.24</v>
      </c>
      <c r="H110" s="13" t="s">
        <v>102</v>
      </c>
      <c r="I110" s="21">
        <v>324</v>
      </c>
      <c r="J110" s="21">
        <v>41.79</v>
      </c>
      <c r="K110" s="21">
        <f t="shared" si="4"/>
        <v>13539.96</v>
      </c>
      <c r="L110" s="10">
        <f t="shared" si="5"/>
        <v>-6065.28</v>
      </c>
    </row>
    <row r="111" ht="13.4" customHeight="1" spans="1:12">
      <c r="A111" s="14" t="s">
        <v>273</v>
      </c>
      <c r="B111" s="12" t="s">
        <v>139</v>
      </c>
      <c r="C111" s="12" t="s">
        <v>140</v>
      </c>
      <c r="D111" s="13" t="s">
        <v>64</v>
      </c>
      <c r="E111" s="17">
        <v>30</v>
      </c>
      <c r="F111" s="21">
        <v>44.9</v>
      </c>
      <c r="G111" s="19">
        <v>1347</v>
      </c>
      <c r="H111" s="13" t="s">
        <v>64</v>
      </c>
      <c r="I111" s="21">
        <v>30</v>
      </c>
      <c r="J111" s="21">
        <v>35.21</v>
      </c>
      <c r="K111" s="21">
        <f t="shared" si="4"/>
        <v>1056.3</v>
      </c>
      <c r="L111" s="10">
        <f t="shared" si="5"/>
        <v>-290.7</v>
      </c>
    </row>
    <row r="112" ht="13.4" customHeight="1" spans="1:12">
      <c r="A112" s="14" t="s">
        <v>274</v>
      </c>
      <c r="B112" s="12" t="s">
        <v>142</v>
      </c>
      <c r="C112" s="12" t="s">
        <v>143</v>
      </c>
      <c r="D112" s="13" t="s">
        <v>67</v>
      </c>
      <c r="E112" s="17">
        <v>227.238</v>
      </c>
      <c r="F112" s="21">
        <v>8.68</v>
      </c>
      <c r="G112" s="19">
        <v>1972.43</v>
      </c>
      <c r="H112" s="13" t="s">
        <v>67</v>
      </c>
      <c r="I112" s="21">
        <v>0</v>
      </c>
      <c r="J112" s="21">
        <v>8.68</v>
      </c>
      <c r="K112" s="21">
        <f t="shared" si="4"/>
        <v>0</v>
      </c>
      <c r="L112" s="10">
        <f t="shared" si="5"/>
        <v>-1972.43</v>
      </c>
    </row>
    <row r="113" ht="13.4" customHeight="1" spans="1:12">
      <c r="A113" s="14" t="s">
        <v>275</v>
      </c>
      <c r="B113" s="12" t="s">
        <v>276</v>
      </c>
      <c r="C113" s="12" t="s">
        <v>277</v>
      </c>
      <c r="D113" s="13" t="s">
        <v>74</v>
      </c>
      <c r="E113" s="17">
        <v>0.49</v>
      </c>
      <c r="F113" s="21">
        <v>5813.82</v>
      </c>
      <c r="G113" s="19">
        <v>2848.77</v>
      </c>
      <c r="H113" s="13" t="s">
        <v>74</v>
      </c>
      <c r="I113" s="21">
        <v>0</v>
      </c>
      <c r="J113" s="21">
        <v>5813.82</v>
      </c>
      <c r="K113" s="21">
        <f t="shared" si="4"/>
        <v>0</v>
      </c>
      <c r="L113" s="10">
        <f t="shared" si="5"/>
        <v>-2848.77</v>
      </c>
    </row>
    <row r="114" ht="13.4" customHeight="1" spans="1:12">
      <c r="A114" s="14" t="s">
        <v>278</v>
      </c>
      <c r="B114" s="12" t="s">
        <v>145</v>
      </c>
      <c r="C114" s="12" t="s">
        <v>146</v>
      </c>
      <c r="D114" s="13" t="s">
        <v>102</v>
      </c>
      <c r="E114" s="17">
        <v>36</v>
      </c>
      <c r="F114" s="21">
        <v>49.73</v>
      </c>
      <c r="G114" s="19">
        <v>1790.28</v>
      </c>
      <c r="H114" s="13" t="s">
        <v>102</v>
      </c>
      <c r="I114" s="21">
        <v>36</v>
      </c>
      <c r="J114" s="21">
        <v>41.79</v>
      </c>
      <c r="K114" s="21">
        <f t="shared" si="4"/>
        <v>1504.44</v>
      </c>
      <c r="L114" s="10">
        <f t="shared" si="5"/>
        <v>-285.84</v>
      </c>
    </row>
    <row r="115" ht="13.4" customHeight="1" spans="1:12">
      <c r="A115" s="14" t="s">
        <v>279</v>
      </c>
      <c r="B115" s="12" t="s">
        <v>164</v>
      </c>
      <c r="C115" s="12" t="s">
        <v>165</v>
      </c>
      <c r="D115" s="13" t="s">
        <v>67</v>
      </c>
      <c r="E115" s="17">
        <v>315.935</v>
      </c>
      <c r="F115" s="21">
        <v>218.39</v>
      </c>
      <c r="G115" s="19">
        <v>68997.04</v>
      </c>
      <c r="H115" s="13" t="s">
        <v>67</v>
      </c>
      <c r="I115" s="21">
        <v>315.935</v>
      </c>
      <c r="J115" s="21">
        <v>163.46</v>
      </c>
      <c r="K115" s="21">
        <f t="shared" si="4"/>
        <v>51642.7351</v>
      </c>
      <c r="L115" s="10">
        <f t="shared" si="5"/>
        <v>-17354.3049</v>
      </c>
    </row>
    <row r="116" ht="13.4" customHeight="1" spans="1:12">
      <c r="A116" s="14" t="s">
        <v>280</v>
      </c>
      <c r="B116" s="12" t="s">
        <v>167</v>
      </c>
      <c r="C116" s="12" t="s">
        <v>168</v>
      </c>
      <c r="D116" s="13" t="s">
        <v>67</v>
      </c>
      <c r="E116" s="17">
        <v>378.5</v>
      </c>
      <c r="F116" s="21">
        <v>78.96</v>
      </c>
      <c r="G116" s="19">
        <v>29886.36</v>
      </c>
      <c r="H116" s="13" t="s">
        <v>67</v>
      </c>
      <c r="I116" s="21">
        <v>378.5</v>
      </c>
      <c r="J116" s="21">
        <v>42.1</v>
      </c>
      <c r="K116" s="21">
        <f t="shared" si="4"/>
        <v>15934.85</v>
      </c>
      <c r="L116" s="10">
        <f t="shared" si="5"/>
        <v>-13951.51</v>
      </c>
    </row>
    <row r="117" ht="13.4" customHeight="1" spans="1:12">
      <c r="A117" s="14" t="s">
        <v>281</v>
      </c>
      <c r="B117" s="12" t="s">
        <v>170</v>
      </c>
      <c r="C117" s="12" t="s">
        <v>171</v>
      </c>
      <c r="D117" s="13" t="s">
        <v>67</v>
      </c>
      <c r="E117" s="17">
        <v>43.725</v>
      </c>
      <c r="F117" s="21">
        <v>104.21</v>
      </c>
      <c r="G117" s="19">
        <v>4556.58</v>
      </c>
      <c r="H117" s="13" t="s">
        <v>67</v>
      </c>
      <c r="I117" s="21">
        <v>43.725</v>
      </c>
      <c r="J117" s="21">
        <v>71.51</v>
      </c>
      <c r="K117" s="21">
        <f t="shared" si="4"/>
        <v>3126.77475</v>
      </c>
      <c r="L117" s="10">
        <f t="shared" si="5"/>
        <v>-1429.80525</v>
      </c>
    </row>
    <row r="118" ht="13.4" customHeight="1" spans="1:12">
      <c r="A118" s="14" t="s">
        <v>282</v>
      </c>
      <c r="B118" s="12" t="s">
        <v>173</v>
      </c>
      <c r="C118" s="12" t="s">
        <v>174</v>
      </c>
      <c r="D118" s="13" t="s">
        <v>67</v>
      </c>
      <c r="E118" s="17">
        <v>87.45</v>
      </c>
      <c r="F118" s="21">
        <v>68.29</v>
      </c>
      <c r="G118" s="19">
        <v>5971.96</v>
      </c>
      <c r="H118" s="13" t="s">
        <v>67</v>
      </c>
      <c r="I118" s="21">
        <v>87.45</v>
      </c>
      <c r="J118" s="21">
        <v>42.1</v>
      </c>
      <c r="K118" s="21">
        <f t="shared" si="4"/>
        <v>3681.645</v>
      </c>
      <c r="L118" s="10">
        <f t="shared" si="5"/>
        <v>-2290.315</v>
      </c>
    </row>
    <row r="119" ht="13.4" customHeight="1" spans="1:12">
      <c r="A119" s="14" t="s">
        <v>283</v>
      </c>
      <c r="B119" s="12" t="s">
        <v>70</v>
      </c>
      <c r="C119" s="12" t="s">
        <v>71</v>
      </c>
      <c r="D119" s="13" t="s">
        <v>67</v>
      </c>
      <c r="E119" s="17">
        <v>318.8</v>
      </c>
      <c r="F119" s="21">
        <v>154.04</v>
      </c>
      <c r="G119" s="19">
        <v>49107.95</v>
      </c>
      <c r="H119" s="13" t="s">
        <v>67</v>
      </c>
      <c r="I119" s="21">
        <v>318.8</v>
      </c>
      <c r="J119" s="21">
        <v>107.4</v>
      </c>
      <c r="K119" s="21">
        <f t="shared" si="4"/>
        <v>34239.12</v>
      </c>
      <c r="L119" s="10">
        <f t="shared" si="5"/>
        <v>-14868.83</v>
      </c>
    </row>
    <row r="120" ht="13.4" customHeight="1" spans="1:12">
      <c r="A120" s="14" t="s">
        <v>284</v>
      </c>
      <c r="B120" s="12" t="s">
        <v>285</v>
      </c>
      <c r="C120" s="12" t="s">
        <v>286</v>
      </c>
      <c r="D120" s="13" t="s">
        <v>67</v>
      </c>
      <c r="E120" s="17">
        <v>155.3</v>
      </c>
      <c r="F120" s="21">
        <v>36.02</v>
      </c>
      <c r="G120" s="19">
        <v>5593.91</v>
      </c>
      <c r="H120" s="13" t="s">
        <v>67</v>
      </c>
      <c r="I120" s="21">
        <v>155.3</v>
      </c>
      <c r="J120" s="21">
        <v>17.54</v>
      </c>
      <c r="K120" s="21">
        <f t="shared" si="4"/>
        <v>2723.962</v>
      </c>
      <c r="L120" s="10">
        <f t="shared" si="5"/>
        <v>-2869.948</v>
      </c>
    </row>
    <row r="121" ht="18.65" customHeight="1" spans="1:12">
      <c r="A121" s="14" t="s">
        <v>287</v>
      </c>
      <c r="B121" s="12" t="s">
        <v>167</v>
      </c>
      <c r="C121" s="12" t="s">
        <v>288</v>
      </c>
      <c r="D121" s="13" t="s">
        <v>67</v>
      </c>
      <c r="E121" s="17">
        <v>155.3</v>
      </c>
      <c r="F121" s="21">
        <v>78.96</v>
      </c>
      <c r="G121" s="19">
        <v>12262.49</v>
      </c>
      <c r="H121" s="13" t="s">
        <v>67</v>
      </c>
      <c r="I121" s="21">
        <v>137.43</v>
      </c>
      <c r="J121" s="21">
        <v>42.1</v>
      </c>
      <c r="K121" s="21">
        <f t="shared" si="4"/>
        <v>5785.803</v>
      </c>
      <c r="L121" s="10">
        <f t="shared" si="5"/>
        <v>-6476.687</v>
      </c>
    </row>
    <row r="122" ht="13.4" customHeight="1" spans="1:12">
      <c r="A122" s="14" t="s">
        <v>289</v>
      </c>
      <c r="B122" s="12" t="s">
        <v>180</v>
      </c>
      <c r="C122" s="12" t="s">
        <v>181</v>
      </c>
      <c r="D122" s="13" t="s">
        <v>67</v>
      </c>
      <c r="E122" s="17">
        <v>87.84</v>
      </c>
      <c r="F122" s="21">
        <v>369.64</v>
      </c>
      <c r="G122" s="19">
        <v>32469.18</v>
      </c>
      <c r="H122" s="13" t="s">
        <v>67</v>
      </c>
      <c r="I122" s="21">
        <v>87.84</v>
      </c>
      <c r="J122" s="21">
        <v>311.55</v>
      </c>
      <c r="K122" s="21">
        <f t="shared" si="4"/>
        <v>27366.552</v>
      </c>
      <c r="L122" s="10">
        <f t="shared" si="5"/>
        <v>-5102.628</v>
      </c>
    </row>
    <row r="123" ht="13.4" customHeight="1" spans="1:12">
      <c r="A123" s="14" t="s">
        <v>290</v>
      </c>
      <c r="B123" s="12" t="s">
        <v>183</v>
      </c>
      <c r="C123" s="12" t="s">
        <v>184</v>
      </c>
      <c r="D123" s="13" t="s">
        <v>67</v>
      </c>
      <c r="E123" s="17">
        <v>2210.062</v>
      </c>
      <c r="F123" s="21">
        <v>31.88</v>
      </c>
      <c r="G123" s="19">
        <v>70456.78</v>
      </c>
      <c r="H123" s="13" t="s">
        <v>67</v>
      </c>
      <c r="I123" s="21">
        <v>1973.45</v>
      </c>
      <c r="J123" s="21">
        <v>19.8</v>
      </c>
      <c r="K123" s="21">
        <f t="shared" si="4"/>
        <v>39074.31</v>
      </c>
      <c r="L123" s="10">
        <f t="shared" si="5"/>
        <v>-31382.47</v>
      </c>
    </row>
    <row r="124" ht="13.4" customHeight="1" spans="1:12">
      <c r="A124" s="14" t="s">
        <v>291</v>
      </c>
      <c r="B124" s="12" t="s">
        <v>186</v>
      </c>
      <c r="C124" s="12" t="s">
        <v>187</v>
      </c>
      <c r="D124" s="13" t="s">
        <v>67</v>
      </c>
      <c r="E124" s="17">
        <v>4623.07</v>
      </c>
      <c r="F124" s="21">
        <v>25.07</v>
      </c>
      <c r="G124" s="19">
        <v>115900.36</v>
      </c>
      <c r="H124" s="13" t="s">
        <v>67</v>
      </c>
      <c r="I124" s="21">
        <v>4317.32</v>
      </c>
      <c r="J124" s="21">
        <v>16.24</v>
      </c>
      <c r="K124" s="21">
        <f t="shared" si="4"/>
        <v>70113.2768</v>
      </c>
      <c r="L124" s="10">
        <f t="shared" si="5"/>
        <v>-45787.0832</v>
      </c>
    </row>
    <row r="125" ht="13.4" customHeight="1" spans="1:12">
      <c r="A125" s="14" t="s">
        <v>292</v>
      </c>
      <c r="B125" s="15"/>
      <c r="C125" s="15"/>
      <c r="D125" s="15"/>
      <c r="E125" s="15"/>
      <c r="F125" s="15"/>
      <c r="G125" s="22"/>
      <c r="H125" s="20"/>
      <c r="I125" s="21"/>
      <c r="J125" s="21"/>
      <c r="K125" s="21"/>
      <c r="L125" s="10"/>
    </row>
    <row r="126" ht="13.4" customHeight="1" spans="1:12">
      <c r="A126" s="14" t="s">
        <v>293</v>
      </c>
      <c r="B126" s="12" t="s">
        <v>77</v>
      </c>
      <c r="C126" s="12" t="s">
        <v>78</v>
      </c>
      <c r="D126" s="13" t="s">
        <v>64</v>
      </c>
      <c r="E126" s="17">
        <v>62.165</v>
      </c>
      <c r="F126" s="21">
        <v>138.3</v>
      </c>
      <c r="G126" s="19">
        <v>8597.42</v>
      </c>
      <c r="H126" s="13" t="s">
        <v>64</v>
      </c>
      <c r="I126" s="21">
        <v>62.165</v>
      </c>
      <c r="J126" s="21">
        <v>85.7</v>
      </c>
      <c r="K126" s="21">
        <f t="shared" ref="K126:K156" si="6">I126*J126</f>
        <v>5327.5405</v>
      </c>
      <c r="L126" s="10">
        <f t="shared" ref="L126:L148" si="7">K126-G126</f>
        <v>-3269.8795</v>
      </c>
    </row>
    <row r="127" ht="13.4" customHeight="1" spans="1:12">
      <c r="A127" s="14" t="s">
        <v>294</v>
      </c>
      <c r="B127" s="12" t="s">
        <v>65</v>
      </c>
      <c r="C127" s="12" t="s">
        <v>80</v>
      </c>
      <c r="D127" s="13" t="s">
        <v>67</v>
      </c>
      <c r="E127" s="17">
        <v>38.301</v>
      </c>
      <c r="F127" s="21">
        <v>59.64</v>
      </c>
      <c r="G127" s="19">
        <v>2284.27</v>
      </c>
      <c r="H127" s="13" t="s">
        <v>67</v>
      </c>
      <c r="I127" s="21">
        <v>0</v>
      </c>
      <c r="J127" s="21">
        <v>59.64</v>
      </c>
      <c r="K127" s="21">
        <f t="shared" si="6"/>
        <v>0</v>
      </c>
      <c r="L127" s="10">
        <f t="shared" si="7"/>
        <v>-2284.27</v>
      </c>
    </row>
    <row r="128" ht="13.4" customHeight="1" spans="1:12">
      <c r="A128" s="14" t="s">
        <v>295</v>
      </c>
      <c r="B128" s="12" t="s">
        <v>296</v>
      </c>
      <c r="C128" s="12" t="s">
        <v>297</v>
      </c>
      <c r="D128" s="13" t="s">
        <v>67</v>
      </c>
      <c r="E128" s="17">
        <v>103.5</v>
      </c>
      <c r="F128" s="21">
        <v>419.68</v>
      </c>
      <c r="G128" s="19">
        <v>43436.88</v>
      </c>
      <c r="H128" s="13" t="s">
        <v>67</v>
      </c>
      <c r="I128" s="21">
        <v>103.5</v>
      </c>
      <c r="J128" s="21">
        <v>235.65</v>
      </c>
      <c r="K128" s="21">
        <f t="shared" si="6"/>
        <v>24389.775</v>
      </c>
      <c r="L128" s="10">
        <f t="shared" si="7"/>
        <v>-19047.105</v>
      </c>
    </row>
    <row r="129" ht="13.4" customHeight="1" spans="1:12">
      <c r="A129" s="14" t="s">
        <v>298</v>
      </c>
      <c r="B129" s="12" t="s">
        <v>82</v>
      </c>
      <c r="C129" s="12" t="s">
        <v>83</v>
      </c>
      <c r="D129" s="13" t="s">
        <v>67</v>
      </c>
      <c r="E129" s="17">
        <v>112.9</v>
      </c>
      <c r="F129" s="21">
        <v>303.12</v>
      </c>
      <c r="G129" s="19">
        <v>34222.25</v>
      </c>
      <c r="H129" s="13" t="s">
        <v>67</v>
      </c>
      <c r="I129" s="21">
        <v>112.9</v>
      </c>
      <c r="J129" s="21">
        <v>230.75</v>
      </c>
      <c r="K129" s="21">
        <f t="shared" si="6"/>
        <v>26051.675</v>
      </c>
      <c r="L129" s="10">
        <f t="shared" si="7"/>
        <v>-8170.575</v>
      </c>
    </row>
    <row r="130" ht="13.4" customHeight="1" spans="1:12">
      <c r="A130" s="14" t="s">
        <v>299</v>
      </c>
      <c r="B130" s="12" t="s">
        <v>85</v>
      </c>
      <c r="C130" s="12" t="s">
        <v>86</v>
      </c>
      <c r="D130" s="13" t="s">
        <v>67</v>
      </c>
      <c r="E130" s="17">
        <v>8.8</v>
      </c>
      <c r="F130" s="21">
        <v>195.1</v>
      </c>
      <c r="G130" s="19">
        <v>1716.88</v>
      </c>
      <c r="H130" s="13" t="s">
        <v>67</v>
      </c>
      <c r="I130" s="21">
        <v>8.8</v>
      </c>
      <c r="J130" s="21">
        <v>177.82</v>
      </c>
      <c r="K130" s="21">
        <f t="shared" si="6"/>
        <v>1564.816</v>
      </c>
      <c r="L130" s="10">
        <f t="shared" si="7"/>
        <v>-152.064</v>
      </c>
    </row>
    <row r="131" ht="13.4" customHeight="1" spans="1:12">
      <c r="A131" s="14" t="s">
        <v>300</v>
      </c>
      <c r="B131" s="12" t="s">
        <v>91</v>
      </c>
      <c r="C131" s="12" t="s">
        <v>92</v>
      </c>
      <c r="D131" s="13" t="s">
        <v>67</v>
      </c>
      <c r="E131" s="17">
        <v>20.3</v>
      </c>
      <c r="F131" s="21">
        <v>172.51</v>
      </c>
      <c r="G131" s="19">
        <v>3501.95</v>
      </c>
      <c r="H131" s="13" t="s">
        <v>67</v>
      </c>
      <c r="I131" s="21">
        <v>20.3</v>
      </c>
      <c r="J131" s="21">
        <v>98</v>
      </c>
      <c r="K131" s="21">
        <f t="shared" si="6"/>
        <v>1989.4</v>
      </c>
      <c r="L131" s="10">
        <f t="shared" si="7"/>
        <v>-1512.55</v>
      </c>
    </row>
    <row r="132" ht="13.4" customHeight="1" spans="1:12">
      <c r="A132" s="14"/>
      <c r="B132" s="12"/>
      <c r="C132" s="12" t="s">
        <v>95</v>
      </c>
      <c r="D132" s="13" t="s">
        <v>67</v>
      </c>
      <c r="E132" s="17">
        <v>455.657</v>
      </c>
      <c r="F132" s="21">
        <v>146.5</v>
      </c>
      <c r="G132" s="19">
        <v>66753.75</v>
      </c>
      <c r="H132" s="13" t="s">
        <v>67</v>
      </c>
      <c r="I132" s="21">
        <v>455.657</v>
      </c>
      <c r="J132" s="21">
        <v>86</v>
      </c>
      <c r="K132" s="21">
        <f t="shared" si="6"/>
        <v>39186.502</v>
      </c>
      <c r="L132" s="10">
        <f t="shared" si="7"/>
        <v>-27567.248</v>
      </c>
    </row>
    <row r="133" ht="13.4" customHeight="1" spans="1:12">
      <c r="A133" s="14" t="s">
        <v>301</v>
      </c>
      <c r="B133" s="12" t="s">
        <v>97</v>
      </c>
      <c r="C133" s="12" t="s">
        <v>98</v>
      </c>
      <c r="D133" s="13" t="s">
        <v>74</v>
      </c>
      <c r="E133" s="17">
        <v>42.545</v>
      </c>
      <c r="F133" s="21">
        <v>866.32</v>
      </c>
      <c r="G133" s="19">
        <v>36857.58</v>
      </c>
      <c r="H133" s="13" t="s">
        <v>74</v>
      </c>
      <c r="I133" s="21">
        <v>36.43</v>
      </c>
      <c r="J133" s="21">
        <v>632.45</v>
      </c>
      <c r="K133" s="21">
        <f t="shared" si="6"/>
        <v>23040.1535</v>
      </c>
      <c r="L133" s="10">
        <f t="shared" si="7"/>
        <v>-13817.4265</v>
      </c>
    </row>
    <row r="134" ht="13.4" customHeight="1" spans="1:12">
      <c r="A134" s="14" t="s">
        <v>302</v>
      </c>
      <c r="B134" s="12" t="s">
        <v>142</v>
      </c>
      <c r="C134" s="12" t="s">
        <v>202</v>
      </c>
      <c r="D134" s="13" t="s">
        <v>67</v>
      </c>
      <c r="E134" s="17">
        <v>5.669</v>
      </c>
      <c r="F134" s="21">
        <v>8.68</v>
      </c>
      <c r="G134" s="19">
        <v>49.21</v>
      </c>
      <c r="H134" s="13" t="s">
        <v>67</v>
      </c>
      <c r="I134" s="21">
        <v>0</v>
      </c>
      <c r="J134" s="21">
        <v>8.68</v>
      </c>
      <c r="K134" s="21">
        <f t="shared" si="6"/>
        <v>0</v>
      </c>
      <c r="L134" s="10">
        <f t="shared" si="7"/>
        <v>-49.21</v>
      </c>
    </row>
    <row r="135" ht="13.4" customHeight="1" spans="1:12">
      <c r="A135" s="14" t="s">
        <v>303</v>
      </c>
      <c r="B135" s="12" t="s">
        <v>104</v>
      </c>
      <c r="C135" s="12" t="s">
        <v>105</v>
      </c>
      <c r="D135" s="13" t="s">
        <v>74</v>
      </c>
      <c r="E135" s="17">
        <v>15.832</v>
      </c>
      <c r="F135" s="21">
        <v>4385.97</v>
      </c>
      <c r="G135" s="19">
        <v>69438.68</v>
      </c>
      <c r="H135" s="13" t="s">
        <v>74</v>
      </c>
      <c r="I135" s="21">
        <v>11.62</v>
      </c>
      <c r="J135" s="21">
        <v>3644.54</v>
      </c>
      <c r="K135" s="21">
        <f t="shared" si="6"/>
        <v>42349.5548</v>
      </c>
      <c r="L135" s="10">
        <f t="shared" si="7"/>
        <v>-27089.1252</v>
      </c>
    </row>
    <row r="136" ht="13.4" customHeight="1" spans="1:12">
      <c r="A136" s="14" t="s">
        <v>304</v>
      </c>
      <c r="B136" s="12" t="s">
        <v>262</v>
      </c>
      <c r="C136" s="12" t="s">
        <v>263</v>
      </c>
      <c r="D136" s="13" t="s">
        <v>74</v>
      </c>
      <c r="E136" s="17">
        <v>4.095</v>
      </c>
      <c r="F136" s="21">
        <v>4957.97</v>
      </c>
      <c r="G136" s="19">
        <v>20302.89</v>
      </c>
      <c r="H136" s="13" t="s">
        <v>74</v>
      </c>
      <c r="I136" s="21">
        <v>4.095</v>
      </c>
      <c r="J136" s="21">
        <v>3644.54</v>
      </c>
      <c r="K136" s="21">
        <f t="shared" si="6"/>
        <v>14924.3913</v>
      </c>
      <c r="L136" s="10">
        <f t="shared" si="7"/>
        <v>-5378.4987</v>
      </c>
    </row>
    <row r="137" ht="13.4" customHeight="1" spans="1:12">
      <c r="A137" s="14" t="s">
        <v>305</v>
      </c>
      <c r="B137" s="12" t="s">
        <v>82</v>
      </c>
      <c r="C137" s="12" t="s">
        <v>306</v>
      </c>
      <c r="D137" s="13" t="s">
        <v>67</v>
      </c>
      <c r="E137" s="17">
        <v>59.8</v>
      </c>
      <c r="F137" s="21">
        <v>303.12</v>
      </c>
      <c r="G137" s="19">
        <v>18126.58</v>
      </c>
      <c r="H137" s="13" t="s">
        <v>67</v>
      </c>
      <c r="I137" s="21">
        <v>59.8</v>
      </c>
      <c r="J137" s="21">
        <v>177.82</v>
      </c>
      <c r="K137" s="21">
        <f t="shared" si="6"/>
        <v>10633.636</v>
      </c>
      <c r="L137" s="10">
        <f t="shared" si="7"/>
        <v>-7492.944</v>
      </c>
    </row>
    <row r="138" ht="13.4" customHeight="1" spans="1:12">
      <c r="A138" s="14" t="s">
        <v>307</v>
      </c>
      <c r="B138" s="12" t="s">
        <v>107</v>
      </c>
      <c r="C138" s="12" t="s">
        <v>108</v>
      </c>
      <c r="D138" s="13" t="s">
        <v>67</v>
      </c>
      <c r="E138" s="17">
        <v>477.9</v>
      </c>
      <c r="F138" s="21">
        <v>18.18</v>
      </c>
      <c r="G138" s="19">
        <v>8688.22</v>
      </c>
      <c r="H138" s="13" t="s">
        <v>67</v>
      </c>
      <c r="I138" s="21">
        <v>0</v>
      </c>
      <c r="J138" s="21">
        <v>18.18</v>
      </c>
      <c r="K138" s="21">
        <f t="shared" si="6"/>
        <v>0</v>
      </c>
      <c r="L138" s="10">
        <f t="shared" si="7"/>
        <v>-8688.22</v>
      </c>
    </row>
    <row r="139" ht="13.4" customHeight="1" spans="1:12">
      <c r="A139" s="14" t="s">
        <v>308</v>
      </c>
      <c r="B139" s="12" t="s">
        <v>110</v>
      </c>
      <c r="C139" s="12" t="s">
        <v>111</v>
      </c>
      <c r="D139" s="13" t="s">
        <v>67</v>
      </c>
      <c r="E139" s="17">
        <v>496.6</v>
      </c>
      <c r="F139" s="21">
        <v>97.03</v>
      </c>
      <c r="G139" s="19">
        <v>48185.1</v>
      </c>
      <c r="H139" s="13" t="s">
        <v>67</v>
      </c>
      <c r="I139" s="21">
        <v>496.6</v>
      </c>
      <c r="J139" s="21">
        <v>83.54</v>
      </c>
      <c r="K139" s="21">
        <f t="shared" si="6"/>
        <v>41485.964</v>
      </c>
      <c r="L139" s="10">
        <f t="shared" si="7"/>
        <v>-6699.13599999999</v>
      </c>
    </row>
    <row r="140" ht="13.4" customHeight="1" spans="1:12">
      <c r="A140" s="14" t="s">
        <v>309</v>
      </c>
      <c r="B140" s="12" t="s">
        <v>113</v>
      </c>
      <c r="C140" s="12" t="s">
        <v>216</v>
      </c>
      <c r="D140" s="13" t="s">
        <v>67</v>
      </c>
      <c r="E140" s="17">
        <v>673.998</v>
      </c>
      <c r="F140" s="21">
        <v>32.92</v>
      </c>
      <c r="G140" s="19">
        <v>22188.01</v>
      </c>
      <c r="H140" s="13" t="s">
        <v>67</v>
      </c>
      <c r="I140" s="21">
        <v>0</v>
      </c>
      <c r="J140" s="21">
        <v>32.92</v>
      </c>
      <c r="K140" s="21">
        <f t="shared" si="6"/>
        <v>0</v>
      </c>
      <c r="L140" s="10">
        <f t="shared" si="7"/>
        <v>-22188.01</v>
      </c>
    </row>
    <row r="141" ht="13.4" customHeight="1" spans="1:12">
      <c r="A141" s="14" t="s">
        <v>310</v>
      </c>
      <c r="B141" s="12" t="s">
        <v>116</v>
      </c>
      <c r="C141" s="12" t="s">
        <v>218</v>
      </c>
      <c r="D141" s="13" t="s">
        <v>67</v>
      </c>
      <c r="E141" s="17">
        <v>496.6</v>
      </c>
      <c r="F141" s="21">
        <v>501.44</v>
      </c>
      <c r="G141" s="19">
        <v>249015.1</v>
      </c>
      <c r="H141" s="13" t="s">
        <v>67</v>
      </c>
      <c r="I141" s="21">
        <v>496.6</v>
      </c>
      <c r="J141" s="21">
        <v>453.85</v>
      </c>
      <c r="K141" s="21">
        <f t="shared" si="6"/>
        <v>225381.91</v>
      </c>
      <c r="L141" s="10">
        <f t="shared" si="7"/>
        <v>-23633.19</v>
      </c>
    </row>
    <row r="142" ht="13.4" customHeight="1" spans="1:12">
      <c r="A142" s="14" t="s">
        <v>311</v>
      </c>
      <c r="B142" s="12" t="s">
        <v>116</v>
      </c>
      <c r="C142" s="12" t="s">
        <v>220</v>
      </c>
      <c r="D142" s="13" t="s">
        <v>67</v>
      </c>
      <c r="E142" s="17">
        <v>177.398</v>
      </c>
      <c r="F142" s="21">
        <v>501.44</v>
      </c>
      <c r="G142" s="19">
        <v>88954.45</v>
      </c>
      <c r="H142" s="13" t="s">
        <v>67</v>
      </c>
      <c r="I142" s="21">
        <v>177.398</v>
      </c>
      <c r="J142" s="21">
        <v>86.32</v>
      </c>
      <c r="K142" s="21">
        <f t="shared" si="6"/>
        <v>15312.99536</v>
      </c>
      <c r="L142" s="10">
        <f t="shared" si="7"/>
        <v>-73641.45464</v>
      </c>
    </row>
    <row r="143" ht="13.4" customHeight="1" spans="1:12">
      <c r="A143" s="14" t="s">
        <v>312</v>
      </c>
      <c r="B143" s="12" t="s">
        <v>120</v>
      </c>
      <c r="C143" s="12" t="s">
        <v>313</v>
      </c>
      <c r="D143" s="13" t="s">
        <v>64</v>
      </c>
      <c r="E143" s="17">
        <v>30.3</v>
      </c>
      <c r="F143" s="21">
        <v>196.33</v>
      </c>
      <c r="G143" s="19">
        <v>5948.8</v>
      </c>
      <c r="H143" s="13" t="s">
        <v>64</v>
      </c>
      <c r="I143" s="21">
        <v>30.3</v>
      </c>
      <c r="J143" s="21">
        <v>183.94</v>
      </c>
      <c r="K143" s="21">
        <f t="shared" si="6"/>
        <v>5573.382</v>
      </c>
      <c r="L143" s="10">
        <f t="shared" si="7"/>
        <v>-375.418000000001</v>
      </c>
    </row>
    <row r="144" ht="13.4" customHeight="1" spans="1:12">
      <c r="A144" s="14" t="s">
        <v>314</v>
      </c>
      <c r="B144" s="12" t="s">
        <v>126</v>
      </c>
      <c r="C144" s="12" t="s">
        <v>127</v>
      </c>
      <c r="D144" s="13" t="s">
        <v>67</v>
      </c>
      <c r="E144" s="17">
        <v>673.998</v>
      </c>
      <c r="F144" s="21">
        <v>81.6</v>
      </c>
      <c r="G144" s="19">
        <v>54998.24</v>
      </c>
      <c r="H144" s="13" t="s">
        <v>67</v>
      </c>
      <c r="I144" s="21">
        <v>673.998</v>
      </c>
      <c r="J144" s="21">
        <v>53.36</v>
      </c>
      <c r="K144" s="21">
        <f t="shared" si="6"/>
        <v>35964.53328</v>
      </c>
      <c r="L144" s="10">
        <f t="shared" si="7"/>
        <v>-19033.70672</v>
      </c>
    </row>
    <row r="145" ht="13.4" customHeight="1" spans="1:12">
      <c r="A145" s="14" t="s">
        <v>315</v>
      </c>
      <c r="B145" s="12" t="s">
        <v>129</v>
      </c>
      <c r="C145" s="12" t="s">
        <v>130</v>
      </c>
      <c r="D145" s="13" t="s">
        <v>131</v>
      </c>
      <c r="E145" s="17">
        <v>44</v>
      </c>
      <c r="F145" s="21">
        <v>181.39</v>
      </c>
      <c r="G145" s="19">
        <v>7981.16</v>
      </c>
      <c r="H145" s="13" t="s">
        <v>131</v>
      </c>
      <c r="I145" s="21">
        <v>44</v>
      </c>
      <c r="J145" s="21">
        <v>111.71</v>
      </c>
      <c r="K145" s="21">
        <f t="shared" si="6"/>
        <v>4915.24</v>
      </c>
      <c r="L145" s="10">
        <f t="shared" si="7"/>
        <v>-3065.92</v>
      </c>
    </row>
    <row r="146" ht="13.4" customHeight="1" spans="1:12">
      <c r="A146" s="14" t="s">
        <v>316</v>
      </c>
      <c r="B146" s="12" t="s">
        <v>133</v>
      </c>
      <c r="C146" s="12" t="s">
        <v>134</v>
      </c>
      <c r="D146" s="13" t="s">
        <v>102</v>
      </c>
      <c r="E146" s="17">
        <v>132</v>
      </c>
      <c r="F146" s="21">
        <v>60.51</v>
      </c>
      <c r="G146" s="19">
        <v>7987.32</v>
      </c>
      <c r="H146" s="13" t="s">
        <v>102</v>
      </c>
      <c r="I146" s="21">
        <v>132</v>
      </c>
      <c r="J146" s="21">
        <v>41.79</v>
      </c>
      <c r="K146" s="21">
        <f t="shared" si="6"/>
        <v>5516.28</v>
      </c>
      <c r="L146" s="10">
        <f t="shared" si="7"/>
        <v>-2471.04</v>
      </c>
    </row>
    <row r="147" ht="13.4" customHeight="1" spans="1:12">
      <c r="A147" s="14" t="s">
        <v>317</v>
      </c>
      <c r="B147" s="12" t="s">
        <v>139</v>
      </c>
      <c r="C147" s="12" t="s">
        <v>140</v>
      </c>
      <c r="D147" s="13" t="s">
        <v>64</v>
      </c>
      <c r="E147" s="17">
        <v>54</v>
      </c>
      <c r="F147" s="21">
        <v>44.9</v>
      </c>
      <c r="G147" s="19">
        <v>2424.6</v>
      </c>
      <c r="H147" s="13" t="s">
        <v>64</v>
      </c>
      <c r="I147" s="21">
        <v>54</v>
      </c>
      <c r="J147" s="21">
        <v>35.21</v>
      </c>
      <c r="K147" s="21">
        <f t="shared" si="6"/>
        <v>1901.34</v>
      </c>
      <c r="L147" s="10">
        <f t="shared" si="7"/>
        <v>-523.26</v>
      </c>
    </row>
    <row r="148" ht="13.4" customHeight="1" spans="1:12">
      <c r="A148" s="14" t="s">
        <v>318</v>
      </c>
      <c r="B148" s="12" t="s">
        <v>142</v>
      </c>
      <c r="C148" s="12" t="s">
        <v>143</v>
      </c>
      <c r="D148" s="13" t="s">
        <v>67</v>
      </c>
      <c r="E148" s="17">
        <v>37.161</v>
      </c>
      <c r="F148" s="21">
        <v>8.68</v>
      </c>
      <c r="G148" s="19">
        <v>322.56</v>
      </c>
      <c r="H148" s="13" t="s">
        <v>67</v>
      </c>
      <c r="I148" s="21">
        <v>0</v>
      </c>
      <c r="J148" s="21">
        <v>8.68</v>
      </c>
      <c r="K148" s="21">
        <f t="shared" si="6"/>
        <v>0</v>
      </c>
      <c r="L148" s="10">
        <f t="shared" si="7"/>
        <v>-322.56</v>
      </c>
    </row>
    <row r="149" ht="13.4" customHeight="1" spans="1:12">
      <c r="A149" s="14" t="s">
        <v>319</v>
      </c>
      <c r="B149" s="12" t="s">
        <v>142</v>
      </c>
      <c r="C149" s="12" t="s">
        <v>143</v>
      </c>
      <c r="D149" s="13" t="s">
        <v>67</v>
      </c>
      <c r="E149" s="17">
        <v>227.066</v>
      </c>
      <c r="F149" s="21">
        <v>8.68</v>
      </c>
      <c r="G149" s="19">
        <v>1970.93</v>
      </c>
      <c r="H149" s="13" t="s">
        <v>67</v>
      </c>
      <c r="I149" s="21">
        <v>0</v>
      </c>
      <c r="J149" s="21">
        <v>8.68</v>
      </c>
      <c r="K149" s="21">
        <f t="shared" si="6"/>
        <v>0</v>
      </c>
      <c r="L149" s="10">
        <f t="shared" ref="L149:L156" si="8">K149-G149</f>
        <v>-1970.93</v>
      </c>
    </row>
    <row r="150" ht="13.4" customHeight="1" spans="1:12">
      <c r="A150" s="14" t="s">
        <v>320</v>
      </c>
      <c r="B150" s="12" t="s">
        <v>164</v>
      </c>
      <c r="C150" s="12" t="s">
        <v>165</v>
      </c>
      <c r="D150" s="13" t="s">
        <v>67</v>
      </c>
      <c r="E150" s="17">
        <v>115.373</v>
      </c>
      <c r="F150" s="21">
        <v>218.39</v>
      </c>
      <c r="G150" s="19">
        <v>25196.31</v>
      </c>
      <c r="H150" s="13" t="s">
        <v>67</v>
      </c>
      <c r="I150" s="21">
        <v>115.373</v>
      </c>
      <c r="J150" s="21">
        <v>163.46</v>
      </c>
      <c r="K150" s="21">
        <f t="shared" si="6"/>
        <v>18858.87058</v>
      </c>
      <c r="L150" s="10">
        <f t="shared" si="8"/>
        <v>-6337.43942</v>
      </c>
    </row>
    <row r="151" ht="13.4" customHeight="1" spans="1:12">
      <c r="A151" s="14" t="s">
        <v>321</v>
      </c>
      <c r="B151" s="12" t="s">
        <v>170</v>
      </c>
      <c r="C151" s="12" t="s">
        <v>171</v>
      </c>
      <c r="D151" s="13" t="s">
        <v>67</v>
      </c>
      <c r="E151" s="17">
        <v>155.623</v>
      </c>
      <c r="F151" s="21">
        <v>104.21</v>
      </c>
      <c r="G151" s="19">
        <v>16217.47</v>
      </c>
      <c r="H151" s="13" t="s">
        <v>67</v>
      </c>
      <c r="I151" s="21">
        <v>155.623</v>
      </c>
      <c r="J151" s="21">
        <v>71.51</v>
      </c>
      <c r="K151" s="21">
        <f t="shared" si="6"/>
        <v>11128.60073</v>
      </c>
      <c r="L151" s="10">
        <f t="shared" si="8"/>
        <v>-5088.86927</v>
      </c>
    </row>
    <row r="152" ht="13.4" customHeight="1" spans="1:12">
      <c r="A152" s="14" t="s">
        <v>322</v>
      </c>
      <c r="B152" s="12" t="s">
        <v>173</v>
      </c>
      <c r="C152" s="12" t="s">
        <v>174</v>
      </c>
      <c r="D152" s="13" t="s">
        <v>67</v>
      </c>
      <c r="E152" s="17">
        <v>311.246</v>
      </c>
      <c r="F152" s="21">
        <v>68.29</v>
      </c>
      <c r="G152" s="19">
        <v>21254.99</v>
      </c>
      <c r="H152" s="13" t="s">
        <v>67</v>
      </c>
      <c r="I152" s="21">
        <v>311.246</v>
      </c>
      <c r="J152" s="21">
        <v>42.1</v>
      </c>
      <c r="K152" s="21">
        <f t="shared" si="6"/>
        <v>13103.4566</v>
      </c>
      <c r="L152" s="10">
        <f t="shared" si="8"/>
        <v>-8151.5334</v>
      </c>
    </row>
    <row r="153" ht="13.4" customHeight="1" spans="1:12">
      <c r="A153" s="14" t="s">
        <v>323</v>
      </c>
      <c r="B153" s="12" t="s">
        <v>70</v>
      </c>
      <c r="C153" s="12" t="s">
        <v>71</v>
      </c>
      <c r="D153" s="13" t="s">
        <v>67</v>
      </c>
      <c r="E153" s="17">
        <v>91.2</v>
      </c>
      <c r="F153" s="21">
        <v>154.04</v>
      </c>
      <c r="G153" s="19">
        <v>14048.45</v>
      </c>
      <c r="H153" s="13" t="s">
        <v>67</v>
      </c>
      <c r="I153" s="21">
        <v>91.2</v>
      </c>
      <c r="J153" s="21">
        <v>107.4</v>
      </c>
      <c r="K153" s="21">
        <f t="shared" si="6"/>
        <v>9794.88</v>
      </c>
      <c r="L153" s="10">
        <f t="shared" si="8"/>
        <v>-4253.57</v>
      </c>
    </row>
    <row r="154" ht="13.4" customHeight="1" spans="1:12">
      <c r="A154" s="14" t="s">
        <v>324</v>
      </c>
      <c r="B154" s="12" t="s">
        <v>180</v>
      </c>
      <c r="C154" s="12" t="s">
        <v>181</v>
      </c>
      <c r="D154" s="13" t="s">
        <v>67</v>
      </c>
      <c r="E154" s="17">
        <v>38.29</v>
      </c>
      <c r="F154" s="21">
        <v>369.64</v>
      </c>
      <c r="G154" s="19">
        <v>14153.52</v>
      </c>
      <c r="H154" s="13" t="s">
        <v>67</v>
      </c>
      <c r="I154" s="21">
        <v>38.29</v>
      </c>
      <c r="J154" s="21">
        <v>311.55</v>
      </c>
      <c r="K154" s="21">
        <f t="shared" si="6"/>
        <v>11929.2495</v>
      </c>
      <c r="L154" s="10">
        <f t="shared" si="8"/>
        <v>-2224.2705</v>
      </c>
    </row>
    <row r="155" ht="13.4" customHeight="1" spans="1:12">
      <c r="A155" s="14" t="s">
        <v>325</v>
      </c>
      <c r="B155" s="12" t="s">
        <v>183</v>
      </c>
      <c r="C155" s="12" t="s">
        <v>184</v>
      </c>
      <c r="D155" s="13" t="s">
        <v>67</v>
      </c>
      <c r="E155" s="17">
        <v>2160.449</v>
      </c>
      <c r="F155" s="21">
        <v>31.88</v>
      </c>
      <c r="G155" s="19">
        <v>68875.11</v>
      </c>
      <c r="H155" s="13" t="s">
        <v>67</v>
      </c>
      <c r="I155" s="21">
        <v>1879.47</v>
      </c>
      <c r="J155" s="21">
        <v>19.8</v>
      </c>
      <c r="K155" s="21">
        <f t="shared" si="6"/>
        <v>37213.506</v>
      </c>
      <c r="L155" s="10">
        <f t="shared" si="8"/>
        <v>-31661.604</v>
      </c>
    </row>
    <row r="156" ht="13.4" customHeight="1" spans="1:12">
      <c r="A156" s="14" t="s">
        <v>326</v>
      </c>
      <c r="B156" s="12" t="s">
        <v>186</v>
      </c>
      <c r="C156" s="12" t="s">
        <v>187</v>
      </c>
      <c r="D156" s="13" t="s">
        <v>67</v>
      </c>
      <c r="E156" s="17">
        <v>4171.662</v>
      </c>
      <c r="F156" s="21">
        <v>25.07</v>
      </c>
      <c r="G156" s="19">
        <v>104583.57</v>
      </c>
      <c r="H156" s="13" t="s">
        <v>67</v>
      </c>
      <c r="I156" s="21">
        <v>3924.25</v>
      </c>
      <c r="J156" s="21">
        <v>16.24</v>
      </c>
      <c r="K156" s="21">
        <f t="shared" si="6"/>
        <v>63729.82</v>
      </c>
      <c r="L156" s="10">
        <f t="shared" si="8"/>
        <v>-40853.75</v>
      </c>
    </row>
    <row r="157" ht="13.4" customHeight="1" spans="1:12">
      <c r="A157" s="14" t="s">
        <v>327</v>
      </c>
      <c r="B157" s="15"/>
      <c r="C157" s="15"/>
      <c r="D157" s="15"/>
      <c r="E157" s="15"/>
      <c r="F157" s="15"/>
      <c r="G157" s="22"/>
      <c r="H157" s="20"/>
      <c r="I157" s="21"/>
      <c r="J157" s="21"/>
      <c r="K157" s="21"/>
      <c r="L157" s="10"/>
    </row>
    <row r="158" ht="13.4" customHeight="1" spans="1:12">
      <c r="A158" s="14" t="s">
        <v>328</v>
      </c>
      <c r="B158" s="12" t="s">
        <v>77</v>
      </c>
      <c r="C158" s="12" t="s">
        <v>78</v>
      </c>
      <c r="D158" s="13" t="s">
        <v>64</v>
      </c>
      <c r="E158" s="17">
        <v>43.91</v>
      </c>
      <c r="F158" s="21">
        <v>138.3</v>
      </c>
      <c r="G158" s="19">
        <v>6072.75</v>
      </c>
      <c r="H158" s="13" t="s">
        <v>64</v>
      </c>
      <c r="I158" s="21">
        <v>43.91</v>
      </c>
      <c r="J158" s="21">
        <v>85.7</v>
      </c>
      <c r="K158" s="21">
        <f t="shared" ref="K158:K183" si="9">I158*J158</f>
        <v>3763.087</v>
      </c>
      <c r="L158" s="10">
        <f t="shared" ref="L158:L183" si="10">K158-G158</f>
        <v>-2309.663</v>
      </c>
    </row>
    <row r="159" ht="13.4" customHeight="1" spans="1:12">
      <c r="A159" s="14" t="s">
        <v>329</v>
      </c>
      <c r="B159" s="12" t="s">
        <v>65</v>
      </c>
      <c r="C159" s="12" t="s">
        <v>80</v>
      </c>
      <c r="D159" s="13" t="s">
        <v>67</v>
      </c>
      <c r="E159" s="17">
        <v>19.54</v>
      </c>
      <c r="F159" s="21">
        <v>59.64</v>
      </c>
      <c r="G159" s="19">
        <v>1165.37</v>
      </c>
      <c r="H159" s="13" t="s">
        <v>67</v>
      </c>
      <c r="I159" s="21">
        <v>0</v>
      </c>
      <c r="J159" s="21">
        <v>59.64</v>
      </c>
      <c r="K159" s="21">
        <f t="shared" si="9"/>
        <v>0</v>
      </c>
      <c r="L159" s="10">
        <f t="shared" si="10"/>
        <v>-1165.37</v>
      </c>
    </row>
    <row r="160" ht="13.4" customHeight="1" spans="1:12">
      <c r="A160" s="14" t="s">
        <v>330</v>
      </c>
      <c r="B160" s="12" t="s">
        <v>296</v>
      </c>
      <c r="C160" s="12" t="s">
        <v>297</v>
      </c>
      <c r="D160" s="13" t="s">
        <v>67</v>
      </c>
      <c r="E160" s="17">
        <v>39</v>
      </c>
      <c r="F160" s="21">
        <v>419.68</v>
      </c>
      <c r="G160" s="19">
        <v>16367.52</v>
      </c>
      <c r="H160" s="13" t="s">
        <v>67</v>
      </c>
      <c r="I160" s="21">
        <v>39</v>
      </c>
      <c r="J160" s="21">
        <v>235.65</v>
      </c>
      <c r="K160" s="21">
        <f t="shared" si="9"/>
        <v>9190.35</v>
      </c>
      <c r="L160" s="10">
        <f t="shared" si="10"/>
        <v>-7177.17</v>
      </c>
    </row>
    <row r="161" ht="13.4" customHeight="1" spans="1:12">
      <c r="A161" s="14" t="s">
        <v>331</v>
      </c>
      <c r="B161" s="12" t="s">
        <v>82</v>
      </c>
      <c r="C161" s="12" t="s">
        <v>83</v>
      </c>
      <c r="D161" s="13" t="s">
        <v>67</v>
      </c>
      <c r="E161" s="17">
        <v>239.3</v>
      </c>
      <c r="F161" s="21">
        <v>303.12</v>
      </c>
      <c r="G161" s="19">
        <v>72536.62</v>
      </c>
      <c r="H161" s="13" t="s">
        <v>67</v>
      </c>
      <c r="I161" s="21">
        <v>239.3</v>
      </c>
      <c r="J161" s="21">
        <v>230.75</v>
      </c>
      <c r="K161" s="21">
        <f t="shared" si="9"/>
        <v>55218.475</v>
      </c>
      <c r="L161" s="10">
        <f t="shared" si="10"/>
        <v>-17318.145</v>
      </c>
    </row>
    <row r="162" ht="13.4" customHeight="1" spans="1:12">
      <c r="A162" s="14" t="s">
        <v>332</v>
      </c>
      <c r="B162" s="12" t="s">
        <v>91</v>
      </c>
      <c r="C162" s="12" t="s">
        <v>92</v>
      </c>
      <c r="D162" s="13" t="s">
        <v>67</v>
      </c>
      <c r="E162" s="17">
        <v>38.1</v>
      </c>
      <c r="F162" s="21">
        <v>172.51</v>
      </c>
      <c r="G162" s="19">
        <v>6572.63</v>
      </c>
      <c r="H162" s="13" t="s">
        <v>67</v>
      </c>
      <c r="I162" s="21">
        <v>38.1</v>
      </c>
      <c r="J162" s="21">
        <v>98</v>
      </c>
      <c r="K162" s="21">
        <f t="shared" si="9"/>
        <v>3733.8</v>
      </c>
      <c r="L162" s="10">
        <f t="shared" si="10"/>
        <v>-2838.83</v>
      </c>
    </row>
    <row r="163" ht="13.4" customHeight="1" spans="1:12">
      <c r="A163" s="14" t="s">
        <v>333</v>
      </c>
      <c r="B163" s="12" t="s">
        <v>94</v>
      </c>
      <c r="C163" s="12" t="s">
        <v>95</v>
      </c>
      <c r="D163" s="13" t="s">
        <v>67</v>
      </c>
      <c r="E163" s="17">
        <v>399.6</v>
      </c>
      <c r="F163" s="21">
        <v>146.5</v>
      </c>
      <c r="G163" s="19">
        <v>58541.4</v>
      </c>
      <c r="H163" s="13" t="s">
        <v>67</v>
      </c>
      <c r="I163" s="21">
        <v>399.6</v>
      </c>
      <c r="J163" s="21">
        <v>86</v>
      </c>
      <c r="K163" s="21">
        <f t="shared" si="9"/>
        <v>34365.6</v>
      </c>
      <c r="L163" s="10">
        <f t="shared" si="10"/>
        <v>-24175.8</v>
      </c>
    </row>
    <row r="164" ht="13.4" customHeight="1" spans="1:12">
      <c r="A164" s="14" t="s">
        <v>334</v>
      </c>
      <c r="B164" s="12" t="s">
        <v>97</v>
      </c>
      <c r="C164" s="12" t="s">
        <v>98</v>
      </c>
      <c r="D164" s="13" t="s">
        <v>74</v>
      </c>
      <c r="E164" s="17">
        <v>13.608</v>
      </c>
      <c r="F164" s="21">
        <v>866.32</v>
      </c>
      <c r="G164" s="19">
        <v>11788.88</v>
      </c>
      <c r="H164" s="13" t="s">
        <v>74</v>
      </c>
      <c r="I164" s="21">
        <v>13.608</v>
      </c>
      <c r="J164" s="21">
        <v>632.45</v>
      </c>
      <c r="K164" s="21">
        <f t="shared" si="9"/>
        <v>8606.3796</v>
      </c>
      <c r="L164" s="10">
        <f t="shared" si="10"/>
        <v>-3182.5004</v>
      </c>
    </row>
    <row r="165" ht="13.4" customHeight="1" spans="1:12">
      <c r="A165" s="14" t="s">
        <v>335</v>
      </c>
      <c r="B165" s="12" t="s">
        <v>104</v>
      </c>
      <c r="C165" s="12" t="s">
        <v>105</v>
      </c>
      <c r="D165" s="13" t="s">
        <v>74</v>
      </c>
      <c r="E165" s="17">
        <v>13.078</v>
      </c>
      <c r="F165" s="21">
        <v>4385.97</v>
      </c>
      <c r="G165" s="19">
        <v>57359.72</v>
      </c>
      <c r="H165" s="13" t="s">
        <v>74</v>
      </c>
      <c r="I165" s="21">
        <v>9.54</v>
      </c>
      <c r="J165" s="21">
        <v>3644.54</v>
      </c>
      <c r="K165" s="21">
        <f t="shared" si="9"/>
        <v>34768.9116</v>
      </c>
      <c r="L165" s="10">
        <f t="shared" si="10"/>
        <v>-22590.8084</v>
      </c>
    </row>
    <row r="166" ht="13.4" customHeight="1" spans="1:12">
      <c r="A166" s="14" t="s">
        <v>336</v>
      </c>
      <c r="B166" s="12" t="s">
        <v>82</v>
      </c>
      <c r="C166" s="12" t="s">
        <v>306</v>
      </c>
      <c r="D166" s="13" t="s">
        <v>67</v>
      </c>
      <c r="E166" s="17">
        <v>40.8</v>
      </c>
      <c r="F166" s="21">
        <v>303.12</v>
      </c>
      <c r="G166" s="19">
        <v>12367.3</v>
      </c>
      <c r="H166" s="13" t="s">
        <v>67</v>
      </c>
      <c r="I166" s="21">
        <v>40.8</v>
      </c>
      <c r="J166" s="21">
        <v>177.82</v>
      </c>
      <c r="K166" s="21">
        <f t="shared" si="9"/>
        <v>7255.056</v>
      </c>
      <c r="L166" s="10">
        <f t="shared" si="10"/>
        <v>-5112.244</v>
      </c>
    </row>
    <row r="167" ht="13.4" customHeight="1" spans="1:12">
      <c r="A167" s="14" t="s">
        <v>337</v>
      </c>
      <c r="B167" s="12" t="s">
        <v>107</v>
      </c>
      <c r="C167" s="12" t="s">
        <v>108</v>
      </c>
      <c r="D167" s="13" t="s">
        <v>67</v>
      </c>
      <c r="E167" s="17">
        <v>502.5</v>
      </c>
      <c r="F167" s="21">
        <v>18.18</v>
      </c>
      <c r="G167" s="19">
        <v>9135.45</v>
      </c>
      <c r="H167" s="13" t="s">
        <v>67</v>
      </c>
      <c r="I167" s="21">
        <v>0</v>
      </c>
      <c r="J167" s="21">
        <v>18.18</v>
      </c>
      <c r="K167" s="21">
        <f t="shared" si="9"/>
        <v>0</v>
      </c>
      <c r="L167" s="10">
        <f t="shared" si="10"/>
        <v>-9135.45</v>
      </c>
    </row>
    <row r="168" ht="13.4" customHeight="1" spans="1:12">
      <c r="A168" s="14" t="s">
        <v>338</v>
      </c>
      <c r="B168" s="12" t="s">
        <v>110</v>
      </c>
      <c r="C168" s="12" t="s">
        <v>111</v>
      </c>
      <c r="D168" s="13" t="s">
        <v>67</v>
      </c>
      <c r="E168" s="17">
        <v>502.5</v>
      </c>
      <c r="F168" s="21">
        <v>97.03</v>
      </c>
      <c r="G168" s="19">
        <v>48757.58</v>
      </c>
      <c r="H168" s="13" t="s">
        <v>67</v>
      </c>
      <c r="I168" s="21">
        <v>502.5</v>
      </c>
      <c r="J168" s="21">
        <v>83.54</v>
      </c>
      <c r="K168" s="21">
        <f t="shared" si="9"/>
        <v>41978.85</v>
      </c>
      <c r="L168" s="10">
        <f t="shared" si="10"/>
        <v>-6778.73</v>
      </c>
    </row>
    <row r="169" ht="13.4" customHeight="1" spans="1:12">
      <c r="A169" s="14" t="s">
        <v>339</v>
      </c>
      <c r="B169" s="12" t="s">
        <v>113</v>
      </c>
      <c r="C169" s="12" t="s">
        <v>216</v>
      </c>
      <c r="D169" s="13" t="s">
        <v>67</v>
      </c>
      <c r="E169" s="17">
        <v>802.868</v>
      </c>
      <c r="F169" s="21">
        <v>32.92</v>
      </c>
      <c r="G169" s="19">
        <v>26430.41</v>
      </c>
      <c r="H169" s="13" t="s">
        <v>67</v>
      </c>
      <c r="I169" s="21">
        <v>0</v>
      </c>
      <c r="J169" s="21">
        <v>32.92</v>
      </c>
      <c r="K169" s="21">
        <f t="shared" si="9"/>
        <v>0</v>
      </c>
      <c r="L169" s="10">
        <f t="shared" si="10"/>
        <v>-26430.41</v>
      </c>
    </row>
    <row r="170" ht="13.4" customHeight="1" spans="1:12">
      <c r="A170" s="14" t="s">
        <v>340</v>
      </c>
      <c r="B170" s="12" t="s">
        <v>116</v>
      </c>
      <c r="C170" s="12" t="s">
        <v>218</v>
      </c>
      <c r="D170" s="13" t="s">
        <v>67</v>
      </c>
      <c r="E170" s="17">
        <v>591.3</v>
      </c>
      <c r="F170" s="21">
        <v>501.44</v>
      </c>
      <c r="G170" s="19">
        <v>296501.47</v>
      </c>
      <c r="H170" s="13" t="s">
        <v>67</v>
      </c>
      <c r="I170" s="21">
        <v>591.3</v>
      </c>
      <c r="J170" s="21">
        <v>453.85</v>
      </c>
      <c r="K170" s="21">
        <f t="shared" si="9"/>
        <v>268361.505</v>
      </c>
      <c r="L170" s="10">
        <f t="shared" si="10"/>
        <v>-28139.965</v>
      </c>
    </row>
    <row r="171" ht="13.4" customHeight="1" spans="1:12">
      <c r="A171" s="14" t="s">
        <v>341</v>
      </c>
      <c r="B171" s="12" t="s">
        <v>116</v>
      </c>
      <c r="C171" s="12" t="s">
        <v>220</v>
      </c>
      <c r="D171" s="13" t="s">
        <v>67</v>
      </c>
      <c r="E171" s="17">
        <v>211.568</v>
      </c>
      <c r="F171" s="21">
        <v>501.44</v>
      </c>
      <c r="G171" s="19">
        <v>106088.66</v>
      </c>
      <c r="H171" s="13" t="s">
        <v>67</v>
      </c>
      <c r="I171" s="21">
        <v>211.568</v>
      </c>
      <c r="J171" s="21">
        <v>86.32</v>
      </c>
      <c r="K171" s="21">
        <f t="shared" si="9"/>
        <v>18262.54976</v>
      </c>
      <c r="L171" s="10">
        <f t="shared" si="10"/>
        <v>-87826.11024</v>
      </c>
    </row>
    <row r="172" ht="13.4" customHeight="1" spans="1:12">
      <c r="A172" s="14" t="s">
        <v>342</v>
      </c>
      <c r="B172" s="12" t="s">
        <v>343</v>
      </c>
      <c r="C172" s="12" t="s">
        <v>344</v>
      </c>
      <c r="D172" s="13" t="s">
        <v>64</v>
      </c>
      <c r="E172" s="17">
        <v>42</v>
      </c>
      <c r="F172" s="21">
        <v>339.11</v>
      </c>
      <c r="G172" s="19">
        <v>14242.62</v>
      </c>
      <c r="H172" s="13" t="s">
        <v>64</v>
      </c>
      <c r="I172" s="21">
        <v>42</v>
      </c>
      <c r="J172" s="21">
        <v>183.94</v>
      </c>
      <c r="K172" s="21">
        <f t="shared" si="9"/>
        <v>7725.48</v>
      </c>
      <c r="L172" s="10">
        <f t="shared" si="10"/>
        <v>-6517.14</v>
      </c>
    </row>
    <row r="173" ht="13.4" customHeight="1" spans="1:12">
      <c r="A173" s="14" t="s">
        <v>345</v>
      </c>
      <c r="B173" s="12" t="s">
        <v>126</v>
      </c>
      <c r="C173" s="12" t="s">
        <v>127</v>
      </c>
      <c r="D173" s="13" t="s">
        <v>67</v>
      </c>
      <c r="E173" s="17">
        <v>802.868</v>
      </c>
      <c r="F173" s="21">
        <v>81.6</v>
      </c>
      <c r="G173" s="19">
        <v>65514.03</v>
      </c>
      <c r="H173" s="13" t="s">
        <v>67</v>
      </c>
      <c r="I173" s="21">
        <v>802.868</v>
      </c>
      <c r="J173" s="21">
        <v>53.36</v>
      </c>
      <c r="K173" s="21">
        <f t="shared" si="9"/>
        <v>42841.03648</v>
      </c>
      <c r="L173" s="10">
        <f t="shared" si="10"/>
        <v>-22672.99352</v>
      </c>
    </row>
    <row r="174" ht="13.4" customHeight="1" spans="1:12">
      <c r="A174" s="14" t="s">
        <v>346</v>
      </c>
      <c r="B174" s="12" t="s">
        <v>129</v>
      </c>
      <c r="C174" s="12" t="s">
        <v>130</v>
      </c>
      <c r="D174" s="13" t="s">
        <v>131</v>
      </c>
      <c r="E174" s="17">
        <v>47</v>
      </c>
      <c r="F174" s="21">
        <v>181.39</v>
      </c>
      <c r="G174" s="19">
        <v>8525.33</v>
      </c>
      <c r="H174" s="13" t="s">
        <v>131</v>
      </c>
      <c r="I174" s="21">
        <v>47</v>
      </c>
      <c r="J174" s="21">
        <v>111.71</v>
      </c>
      <c r="K174" s="21">
        <f t="shared" si="9"/>
        <v>5250.37</v>
      </c>
      <c r="L174" s="10">
        <f t="shared" si="10"/>
        <v>-3274.96</v>
      </c>
    </row>
    <row r="175" ht="13.4" customHeight="1" spans="1:12">
      <c r="A175" s="14" t="s">
        <v>347</v>
      </c>
      <c r="B175" s="12" t="s">
        <v>133</v>
      </c>
      <c r="C175" s="12" t="s">
        <v>134</v>
      </c>
      <c r="D175" s="13" t="s">
        <v>102</v>
      </c>
      <c r="E175" s="17">
        <v>141</v>
      </c>
      <c r="F175" s="21">
        <v>60.51</v>
      </c>
      <c r="G175" s="19">
        <v>8531.91</v>
      </c>
      <c r="H175" s="13" t="s">
        <v>102</v>
      </c>
      <c r="I175" s="21">
        <v>141</v>
      </c>
      <c r="J175" s="21">
        <v>41.79</v>
      </c>
      <c r="K175" s="21">
        <f t="shared" si="9"/>
        <v>5892.39</v>
      </c>
      <c r="L175" s="10">
        <f t="shared" si="10"/>
        <v>-2639.52</v>
      </c>
    </row>
    <row r="176" ht="13.4" customHeight="1" spans="1:12">
      <c r="A176" s="14" t="s">
        <v>348</v>
      </c>
      <c r="B176" s="12" t="s">
        <v>139</v>
      </c>
      <c r="C176" s="12" t="s">
        <v>140</v>
      </c>
      <c r="D176" s="13" t="s">
        <v>64</v>
      </c>
      <c r="E176" s="17">
        <v>64</v>
      </c>
      <c r="F176" s="21">
        <v>44.9</v>
      </c>
      <c r="G176" s="19">
        <v>2873.6</v>
      </c>
      <c r="H176" s="13" t="s">
        <v>64</v>
      </c>
      <c r="I176" s="21">
        <v>64</v>
      </c>
      <c r="J176" s="21">
        <v>35.21</v>
      </c>
      <c r="K176" s="21">
        <f t="shared" si="9"/>
        <v>2253.44</v>
      </c>
      <c r="L176" s="10">
        <f t="shared" si="10"/>
        <v>-620.16</v>
      </c>
    </row>
    <row r="177" ht="13.4" customHeight="1" spans="1:12">
      <c r="A177" s="14" t="s">
        <v>349</v>
      </c>
      <c r="B177" s="12" t="s">
        <v>164</v>
      </c>
      <c r="C177" s="12" t="s">
        <v>165</v>
      </c>
      <c r="D177" s="13" t="s">
        <v>67</v>
      </c>
      <c r="E177" s="17">
        <v>63.301</v>
      </c>
      <c r="F177" s="21">
        <v>218.39</v>
      </c>
      <c r="G177" s="19">
        <v>13824.31</v>
      </c>
      <c r="H177" s="13" t="s">
        <v>67</v>
      </c>
      <c r="I177" s="21">
        <v>63.301</v>
      </c>
      <c r="J177" s="21">
        <v>163.46</v>
      </c>
      <c r="K177" s="21">
        <f t="shared" si="9"/>
        <v>10347.18146</v>
      </c>
      <c r="L177" s="10">
        <f t="shared" si="10"/>
        <v>-3477.12854</v>
      </c>
    </row>
    <row r="178" ht="13.4" customHeight="1" spans="1:12">
      <c r="A178" s="14" t="s">
        <v>350</v>
      </c>
      <c r="B178" s="12" t="s">
        <v>170</v>
      </c>
      <c r="C178" s="12" t="s">
        <v>171</v>
      </c>
      <c r="D178" s="13" t="s">
        <v>67</v>
      </c>
      <c r="E178" s="17">
        <v>74.639</v>
      </c>
      <c r="F178" s="21">
        <v>104.21</v>
      </c>
      <c r="G178" s="19">
        <v>7778.13</v>
      </c>
      <c r="H178" s="13" t="s">
        <v>67</v>
      </c>
      <c r="I178" s="21">
        <v>74.639</v>
      </c>
      <c r="J178" s="21">
        <v>71.51</v>
      </c>
      <c r="K178" s="21">
        <f t="shared" si="9"/>
        <v>5337.43489</v>
      </c>
      <c r="L178" s="10">
        <f t="shared" si="10"/>
        <v>-2440.69511</v>
      </c>
    </row>
    <row r="179" ht="13.4" customHeight="1" spans="1:12">
      <c r="A179" s="14" t="s">
        <v>351</v>
      </c>
      <c r="B179" s="12" t="s">
        <v>173</v>
      </c>
      <c r="C179" s="12" t="s">
        <v>174</v>
      </c>
      <c r="D179" s="13" t="s">
        <v>67</v>
      </c>
      <c r="E179" s="17">
        <v>149.278</v>
      </c>
      <c r="F179" s="21">
        <v>68.29</v>
      </c>
      <c r="G179" s="19">
        <v>10194.19</v>
      </c>
      <c r="H179" s="13" t="s">
        <v>67</v>
      </c>
      <c r="I179" s="21">
        <v>149.278</v>
      </c>
      <c r="J179" s="21">
        <v>42.1</v>
      </c>
      <c r="K179" s="21">
        <f t="shared" si="9"/>
        <v>6284.6038</v>
      </c>
      <c r="L179" s="10">
        <f t="shared" si="10"/>
        <v>-3909.5862</v>
      </c>
    </row>
    <row r="180" ht="13.4" customHeight="1" spans="1:12">
      <c r="A180" s="14" t="s">
        <v>352</v>
      </c>
      <c r="B180" s="12" t="s">
        <v>177</v>
      </c>
      <c r="C180" s="12" t="s">
        <v>178</v>
      </c>
      <c r="D180" s="13" t="s">
        <v>64</v>
      </c>
      <c r="E180" s="17">
        <v>11.91</v>
      </c>
      <c r="F180" s="21">
        <v>547.86</v>
      </c>
      <c r="G180" s="19">
        <v>6525.01</v>
      </c>
      <c r="H180" s="13" t="s">
        <v>64</v>
      </c>
      <c r="I180" s="21">
        <v>11.91</v>
      </c>
      <c r="J180" s="21">
        <v>471.95</v>
      </c>
      <c r="K180" s="21">
        <f t="shared" si="9"/>
        <v>5620.9245</v>
      </c>
      <c r="L180" s="10">
        <f t="shared" si="10"/>
        <v>-904.0855</v>
      </c>
    </row>
    <row r="181" ht="13.4" customHeight="1" spans="1:12">
      <c r="A181" s="14" t="s">
        <v>353</v>
      </c>
      <c r="B181" s="12" t="s">
        <v>70</v>
      </c>
      <c r="C181" s="12" t="s">
        <v>71</v>
      </c>
      <c r="D181" s="13" t="s">
        <v>67</v>
      </c>
      <c r="E181" s="17">
        <v>124</v>
      </c>
      <c r="F181" s="21">
        <v>154.04</v>
      </c>
      <c r="G181" s="19">
        <v>19100.96</v>
      </c>
      <c r="H181" s="13" t="s">
        <v>67</v>
      </c>
      <c r="I181" s="21">
        <v>124</v>
      </c>
      <c r="J181" s="21">
        <v>107.4</v>
      </c>
      <c r="K181" s="21">
        <f t="shared" si="9"/>
        <v>13317.6</v>
      </c>
      <c r="L181" s="10">
        <f t="shared" si="10"/>
        <v>-5783.36</v>
      </c>
    </row>
    <row r="182" ht="13.4" customHeight="1" spans="1:12">
      <c r="A182" s="14" t="s">
        <v>354</v>
      </c>
      <c r="B182" s="12" t="s">
        <v>183</v>
      </c>
      <c r="C182" s="12" t="s">
        <v>184</v>
      </c>
      <c r="D182" s="13" t="s">
        <v>67</v>
      </c>
      <c r="E182" s="17">
        <v>1906.481</v>
      </c>
      <c r="F182" s="21">
        <v>31.88</v>
      </c>
      <c r="G182" s="19">
        <v>60778.61</v>
      </c>
      <c r="H182" s="13" t="s">
        <v>67</v>
      </c>
      <c r="I182" s="21">
        <v>1673.54</v>
      </c>
      <c r="J182" s="21">
        <v>19.8</v>
      </c>
      <c r="K182" s="21">
        <f t="shared" si="9"/>
        <v>33136.092</v>
      </c>
      <c r="L182" s="10">
        <f t="shared" si="10"/>
        <v>-27642.518</v>
      </c>
    </row>
    <row r="183" ht="13.4" customHeight="1" spans="1:12">
      <c r="A183" s="14" t="s">
        <v>355</v>
      </c>
      <c r="B183" s="12" t="s">
        <v>186</v>
      </c>
      <c r="C183" s="12" t="s">
        <v>187</v>
      </c>
      <c r="D183" s="13" t="s">
        <v>67</v>
      </c>
      <c r="E183" s="17">
        <v>3738.122</v>
      </c>
      <c r="F183" s="21">
        <v>25.07</v>
      </c>
      <c r="G183" s="19">
        <v>93714.72</v>
      </c>
      <c r="H183" s="13" t="s">
        <v>67</v>
      </c>
      <c r="I183" s="21">
        <v>3624.52</v>
      </c>
      <c r="J183" s="21">
        <v>16.24</v>
      </c>
      <c r="K183" s="21">
        <f t="shared" si="9"/>
        <v>58862.2048</v>
      </c>
      <c r="L183" s="10">
        <f t="shared" si="10"/>
        <v>-34852.5152</v>
      </c>
    </row>
    <row r="184" ht="13.4" customHeight="1" spans="1:12">
      <c r="A184" s="14" t="s">
        <v>356</v>
      </c>
      <c r="B184" s="15"/>
      <c r="C184" s="15"/>
      <c r="D184" s="15"/>
      <c r="E184" s="15"/>
      <c r="F184" s="15"/>
      <c r="G184" s="22"/>
      <c r="H184" s="20"/>
      <c r="I184" s="21"/>
      <c r="J184" s="21"/>
      <c r="K184" s="21"/>
      <c r="L184" s="10"/>
    </row>
    <row r="185" ht="13.4" customHeight="1" spans="1:12">
      <c r="A185" s="14" t="s">
        <v>357</v>
      </c>
      <c r="B185" s="12" t="s">
        <v>77</v>
      </c>
      <c r="C185" s="12" t="s">
        <v>78</v>
      </c>
      <c r="D185" s="13" t="s">
        <v>64</v>
      </c>
      <c r="E185" s="17">
        <v>31.87</v>
      </c>
      <c r="F185" s="21">
        <v>138.3</v>
      </c>
      <c r="G185" s="19">
        <v>4407.62</v>
      </c>
      <c r="H185" s="13" t="s">
        <v>64</v>
      </c>
      <c r="I185" s="21">
        <v>31.87</v>
      </c>
      <c r="J185" s="21">
        <v>85.7</v>
      </c>
      <c r="K185" s="21">
        <f t="shared" ref="K185:K214" si="11">I185*J185</f>
        <v>2731.259</v>
      </c>
      <c r="L185" s="10">
        <f t="shared" ref="L185:L214" si="12">K185-G185</f>
        <v>-1676.361</v>
      </c>
    </row>
    <row r="186" ht="13.4" customHeight="1" spans="1:12">
      <c r="A186" s="14" t="s">
        <v>358</v>
      </c>
      <c r="B186" s="12" t="s">
        <v>65</v>
      </c>
      <c r="C186" s="12" t="s">
        <v>80</v>
      </c>
      <c r="D186" s="13" t="s">
        <v>67</v>
      </c>
      <c r="E186" s="17">
        <v>18.561</v>
      </c>
      <c r="F186" s="21">
        <v>59.64</v>
      </c>
      <c r="G186" s="19">
        <v>1106.98</v>
      </c>
      <c r="H186" s="13" t="s">
        <v>67</v>
      </c>
      <c r="I186" s="21">
        <v>0</v>
      </c>
      <c r="J186" s="21">
        <v>59.64</v>
      </c>
      <c r="K186" s="21">
        <f t="shared" si="11"/>
        <v>0</v>
      </c>
      <c r="L186" s="10">
        <f t="shared" si="12"/>
        <v>-1106.98</v>
      </c>
    </row>
    <row r="187" ht="13.4" customHeight="1" spans="1:12">
      <c r="A187" s="14" t="s">
        <v>359</v>
      </c>
      <c r="B187" s="12" t="s">
        <v>296</v>
      </c>
      <c r="C187" s="12" t="s">
        <v>297</v>
      </c>
      <c r="D187" s="13" t="s">
        <v>67</v>
      </c>
      <c r="E187" s="17">
        <v>39</v>
      </c>
      <c r="F187" s="21">
        <v>419.68</v>
      </c>
      <c r="G187" s="19">
        <v>16367.52</v>
      </c>
      <c r="H187" s="13" t="s">
        <v>67</v>
      </c>
      <c r="I187" s="21">
        <v>39</v>
      </c>
      <c r="J187" s="21">
        <v>235.65</v>
      </c>
      <c r="K187" s="21">
        <f t="shared" si="11"/>
        <v>9190.35</v>
      </c>
      <c r="L187" s="10">
        <f t="shared" si="12"/>
        <v>-7177.17</v>
      </c>
    </row>
    <row r="188" ht="13.4" customHeight="1" spans="1:12">
      <c r="A188" s="14" t="s">
        <v>360</v>
      </c>
      <c r="B188" s="12" t="s">
        <v>82</v>
      </c>
      <c r="C188" s="12" t="s">
        <v>83</v>
      </c>
      <c r="D188" s="13" t="s">
        <v>67</v>
      </c>
      <c r="E188" s="17">
        <v>148.3</v>
      </c>
      <c r="F188" s="21">
        <v>303.12</v>
      </c>
      <c r="G188" s="19">
        <v>44952.7</v>
      </c>
      <c r="H188" s="13" t="s">
        <v>67</v>
      </c>
      <c r="I188" s="21">
        <v>148.3</v>
      </c>
      <c r="J188" s="21">
        <v>230.75</v>
      </c>
      <c r="K188" s="21">
        <f t="shared" si="11"/>
        <v>34220.225</v>
      </c>
      <c r="L188" s="10">
        <f t="shared" si="12"/>
        <v>-10732.475</v>
      </c>
    </row>
    <row r="189" ht="13.4" customHeight="1" spans="1:12">
      <c r="A189" s="14" t="s">
        <v>361</v>
      </c>
      <c r="B189" s="12" t="s">
        <v>91</v>
      </c>
      <c r="C189" s="12" t="s">
        <v>92</v>
      </c>
      <c r="D189" s="13" t="s">
        <v>67</v>
      </c>
      <c r="E189" s="17">
        <v>19.3</v>
      </c>
      <c r="F189" s="21">
        <v>172.51</v>
      </c>
      <c r="G189" s="19">
        <v>3329.44</v>
      </c>
      <c r="H189" s="13" t="s">
        <v>67</v>
      </c>
      <c r="I189" s="21">
        <v>19.3</v>
      </c>
      <c r="J189" s="21">
        <v>98</v>
      </c>
      <c r="K189" s="21">
        <f t="shared" si="11"/>
        <v>1891.4</v>
      </c>
      <c r="L189" s="10">
        <f t="shared" si="12"/>
        <v>-1438.04</v>
      </c>
    </row>
    <row r="190" ht="13.4" customHeight="1" spans="1:12">
      <c r="A190" s="14" t="s">
        <v>362</v>
      </c>
      <c r="B190" s="12" t="s">
        <v>94</v>
      </c>
      <c r="C190" s="12" t="s">
        <v>95</v>
      </c>
      <c r="D190" s="13" t="s">
        <v>67</v>
      </c>
      <c r="E190" s="17">
        <v>187.5</v>
      </c>
      <c r="F190" s="21">
        <v>146.5</v>
      </c>
      <c r="G190" s="19">
        <v>27468.75</v>
      </c>
      <c r="H190" s="13" t="s">
        <v>67</v>
      </c>
      <c r="I190" s="21">
        <v>187.5</v>
      </c>
      <c r="J190" s="21">
        <v>86</v>
      </c>
      <c r="K190" s="21">
        <f t="shared" si="11"/>
        <v>16125</v>
      </c>
      <c r="L190" s="10">
        <f t="shared" si="12"/>
        <v>-11343.75</v>
      </c>
    </row>
    <row r="191" ht="13.4" customHeight="1" spans="1:12">
      <c r="A191" s="14" t="s">
        <v>363</v>
      </c>
      <c r="B191" s="12" t="s">
        <v>97</v>
      </c>
      <c r="C191" s="12" t="s">
        <v>98</v>
      </c>
      <c r="D191" s="13" t="s">
        <v>74</v>
      </c>
      <c r="E191" s="17">
        <v>10.75</v>
      </c>
      <c r="F191" s="21">
        <v>866.32</v>
      </c>
      <c r="G191" s="19">
        <v>9312.94</v>
      </c>
      <c r="H191" s="13" t="s">
        <v>74</v>
      </c>
      <c r="I191" s="21">
        <v>10.75</v>
      </c>
      <c r="J191" s="21">
        <v>632.45</v>
      </c>
      <c r="K191" s="21">
        <f t="shared" si="11"/>
        <v>6798.8375</v>
      </c>
      <c r="L191" s="10">
        <f t="shared" si="12"/>
        <v>-2514.1025</v>
      </c>
    </row>
    <row r="192" ht="13.4" customHeight="1" spans="1:12">
      <c r="A192" s="14" t="s">
        <v>364</v>
      </c>
      <c r="B192" s="12" t="s">
        <v>142</v>
      </c>
      <c r="C192" s="12" t="s">
        <v>202</v>
      </c>
      <c r="D192" s="13" t="s">
        <v>67</v>
      </c>
      <c r="E192" s="17">
        <v>75.336</v>
      </c>
      <c r="F192" s="21">
        <v>8.68</v>
      </c>
      <c r="G192" s="19">
        <v>653.92</v>
      </c>
      <c r="H192" s="13" t="s">
        <v>67</v>
      </c>
      <c r="I192" s="21">
        <v>0</v>
      </c>
      <c r="J192" s="21">
        <v>8.68</v>
      </c>
      <c r="K192" s="21">
        <f t="shared" si="11"/>
        <v>0</v>
      </c>
      <c r="L192" s="10">
        <f t="shared" si="12"/>
        <v>-653.92</v>
      </c>
    </row>
    <row r="193" ht="13.4" customHeight="1" spans="1:12">
      <c r="A193" s="14" t="s">
        <v>365</v>
      </c>
      <c r="B193" s="12" t="s">
        <v>366</v>
      </c>
      <c r="C193" s="12" t="s">
        <v>367</v>
      </c>
      <c r="D193" s="13" t="s">
        <v>74</v>
      </c>
      <c r="E193" s="17">
        <v>5.586</v>
      </c>
      <c r="F193" s="21">
        <v>4385.97</v>
      </c>
      <c r="G193" s="19">
        <v>24500.03</v>
      </c>
      <c r="H193" s="13" t="s">
        <v>74</v>
      </c>
      <c r="I193" s="21">
        <v>5.02</v>
      </c>
      <c r="J193" s="21">
        <v>4385.97</v>
      </c>
      <c r="K193" s="21">
        <f t="shared" si="11"/>
        <v>22017.5694</v>
      </c>
      <c r="L193" s="10">
        <f t="shared" si="12"/>
        <v>-2482.4606</v>
      </c>
    </row>
    <row r="194" ht="13.4" customHeight="1" spans="1:12">
      <c r="A194" s="14" t="s">
        <v>368</v>
      </c>
      <c r="B194" s="12" t="s">
        <v>262</v>
      </c>
      <c r="C194" s="12" t="s">
        <v>369</v>
      </c>
      <c r="D194" s="13" t="s">
        <v>74</v>
      </c>
      <c r="E194" s="17">
        <v>2.268</v>
      </c>
      <c r="F194" s="21">
        <v>4808.23</v>
      </c>
      <c r="G194" s="19">
        <v>10905.07</v>
      </c>
      <c r="H194" s="13" t="s">
        <v>74</v>
      </c>
      <c r="I194" s="21">
        <v>1.97</v>
      </c>
      <c r="J194" s="21">
        <v>4808.23</v>
      </c>
      <c r="K194" s="21">
        <f t="shared" si="11"/>
        <v>9472.2131</v>
      </c>
      <c r="L194" s="10">
        <f t="shared" si="12"/>
        <v>-1432.8569</v>
      </c>
    </row>
    <row r="195" ht="13.4" customHeight="1" spans="1:12">
      <c r="A195" s="14" t="s">
        <v>370</v>
      </c>
      <c r="B195" s="12" t="s">
        <v>107</v>
      </c>
      <c r="C195" s="12" t="s">
        <v>108</v>
      </c>
      <c r="D195" s="13" t="s">
        <v>67</v>
      </c>
      <c r="E195" s="17">
        <v>394.2</v>
      </c>
      <c r="F195" s="21">
        <v>18.18</v>
      </c>
      <c r="G195" s="19">
        <v>7166.56</v>
      </c>
      <c r="H195" s="13" t="s">
        <v>67</v>
      </c>
      <c r="I195" s="21">
        <v>0</v>
      </c>
      <c r="J195" s="21">
        <v>18.18</v>
      </c>
      <c r="K195" s="21">
        <f t="shared" si="11"/>
        <v>0</v>
      </c>
      <c r="L195" s="10">
        <f t="shared" si="12"/>
        <v>-7166.56</v>
      </c>
    </row>
    <row r="196" ht="13.4" customHeight="1" spans="1:12">
      <c r="A196" s="14" t="s">
        <v>371</v>
      </c>
      <c r="B196" s="12" t="s">
        <v>110</v>
      </c>
      <c r="C196" s="12" t="s">
        <v>111</v>
      </c>
      <c r="D196" s="13" t="s">
        <v>67</v>
      </c>
      <c r="E196" s="17">
        <v>394.2</v>
      </c>
      <c r="F196" s="21">
        <v>97.03</v>
      </c>
      <c r="G196" s="19">
        <v>38249.23</v>
      </c>
      <c r="H196" s="13" t="s">
        <v>67</v>
      </c>
      <c r="I196" s="21">
        <v>394.2</v>
      </c>
      <c r="J196" s="21">
        <v>83.54</v>
      </c>
      <c r="K196" s="21">
        <f t="shared" si="11"/>
        <v>32931.468</v>
      </c>
      <c r="L196" s="10">
        <f t="shared" si="12"/>
        <v>-5317.762</v>
      </c>
    </row>
    <row r="197" ht="13.4" customHeight="1" spans="1:12">
      <c r="A197" s="14" t="s">
        <v>372</v>
      </c>
      <c r="B197" s="12" t="s">
        <v>113</v>
      </c>
      <c r="C197" s="12" t="s">
        <v>216</v>
      </c>
      <c r="D197" s="13" t="s">
        <v>67</v>
      </c>
      <c r="E197" s="17">
        <v>688.433</v>
      </c>
      <c r="F197" s="21">
        <v>32.92</v>
      </c>
      <c r="G197" s="19">
        <v>22663.21</v>
      </c>
      <c r="H197" s="13" t="s">
        <v>67</v>
      </c>
      <c r="I197" s="21">
        <v>0</v>
      </c>
      <c r="J197" s="21">
        <v>32.92</v>
      </c>
      <c r="K197" s="21">
        <f t="shared" si="11"/>
        <v>0</v>
      </c>
      <c r="L197" s="10">
        <f t="shared" si="12"/>
        <v>-22663.21</v>
      </c>
    </row>
    <row r="198" ht="13.4" customHeight="1" spans="1:12">
      <c r="A198" s="14" t="s">
        <v>373</v>
      </c>
      <c r="B198" s="12" t="s">
        <v>116</v>
      </c>
      <c r="C198" s="12" t="s">
        <v>218</v>
      </c>
      <c r="D198" s="13" t="s">
        <v>67</v>
      </c>
      <c r="E198" s="17">
        <v>522.5</v>
      </c>
      <c r="F198" s="21">
        <v>501.44</v>
      </c>
      <c r="G198" s="19">
        <v>262002.4</v>
      </c>
      <c r="H198" s="13" t="s">
        <v>67</v>
      </c>
      <c r="I198" s="21">
        <v>522.5</v>
      </c>
      <c r="J198" s="21">
        <v>453.85</v>
      </c>
      <c r="K198" s="21">
        <f t="shared" si="11"/>
        <v>237136.625</v>
      </c>
      <c r="L198" s="10">
        <f t="shared" si="12"/>
        <v>-24865.775</v>
      </c>
    </row>
    <row r="199" ht="13.4" customHeight="1" spans="1:12">
      <c r="A199" s="14" t="s">
        <v>374</v>
      </c>
      <c r="B199" s="12" t="s">
        <v>116</v>
      </c>
      <c r="C199" s="12" t="s">
        <v>220</v>
      </c>
      <c r="D199" s="13" t="s">
        <v>67</v>
      </c>
      <c r="E199" s="17">
        <v>165.933</v>
      </c>
      <c r="F199" s="21">
        <v>501.44</v>
      </c>
      <c r="G199" s="19">
        <v>83205.44</v>
      </c>
      <c r="H199" s="13" t="s">
        <v>67</v>
      </c>
      <c r="I199" s="21">
        <v>165.933</v>
      </c>
      <c r="J199" s="21">
        <v>86.32</v>
      </c>
      <c r="K199" s="21">
        <f t="shared" si="11"/>
        <v>14323.33656</v>
      </c>
      <c r="L199" s="10">
        <f t="shared" si="12"/>
        <v>-68882.10344</v>
      </c>
    </row>
    <row r="200" ht="13.4" customHeight="1" spans="1:12">
      <c r="A200" s="14" t="s">
        <v>375</v>
      </c>
      <c r="B200" s="12" t="s">
        <v>343</v>
      </c>
      <c r="C200" s="12" t="s">
        <v>376</v>
      </c>
      <c r="D200" s="13" t="s">
        <v>64</v>
      </c>
      <c r="E200" s="17">
        <v>33</v>
      </c>
      <c r="F200" s="21">
        <v>339.11</v>
      </c>
      <c r="G200" s="19">
        <v>11190.63</v>
      </c>
      <c r="H200" s="13" t="s">
        <v>64</v>
      </c>
      <c r="I200" s="21">
        <v>33</v>
      </c>
      <c r="J200" s="21">
        <v>183.94</v>
      </c>
      <c r="K200" s="21">
        <f t="shared" si="11"/>
        <v>6070.02</v>
      </c>
      <c r="L200" s="10">
        <f t="shared" si="12"/>
        <v>-5120.61</v>
      </c>
    </row>
    <row r="201" ht="13.4" customHeight="1" spans="1:12">
      <c r="A201" s="14" t="s">
        <v>377</v>
      </c>
      <c r="B201" s="12" t="s">
        <v>343</v>
      </c>
      <c r="C201" s="12" t="s">
        <v>378</v>
      </c>
      <c r="D201" s="13" t="s">
        <v>64</v>
      </c>
      <c r="E201" s="17">
        <v>22.63</v>
      </c>
      <c r="F201" s="21">
        <v>339.11</v>
      </c>
      <c r="G201" s="19">
        <v>7674.06</v>
      </c>
      <c r="H201" s="13" t="s">
        <v>64</v>
      </c>
      <c r="I201" s="21">
        <v>22.63</v>
      </c>
      <c r="J201" s="21">
        <v>183.94</v>
      </c>
      <c r="K201" s="21">
        <f t="shared" si="11"/>
        <v>4162.5622</v>
      </c>
      <c r="L201" s="10">
        <f t="shared" si="12"/>
        <v>-3511.4978</v>
      </c>
    </row>
    <row r="202" ht="13.4" customHeight="1" spans="1:12">
      <c r="A202" s="14" t="s">
        <v>379</v>
      </c>
      <c r="B202" s="12" t="s">
        <v>126</v>
      </c>
      <c r="C202" s="12" t="s">
        <v>127</v>
      </c>
      <c r="D202" s="13" t="s">
        <v>67</v>
      </c>
      <c r="E202" s="17">
        <v>688.433</v>
      </c>
      <c r="F202" s="21">
        <v>81.6</v>
      </c>
      <c r="G202" s="19">
        <v>56176.13</v>
      </c>
      <c r="H202" s="13" t="s">
        <v>67</v>
      </c>
      <c r="I202" s="21">
        <v>688.433</v>
      </c>
      <c r="J202" s="21">
        <v>53.36</v>
      </c>
      <c r="K202" s="21">
        <f t="shared" si="11"/>
        <v>36734.78488</v>
      </c>
      <c r="L202" s="10">
        <f t="shared" si="12"/>
        <v>-19441.34512</v>
      </c>
    </row>
    <row r="203" ht="13.4" customHeight="1" spans="1:12">
      <c r="A203" s="14" t="s">
        <v>380</v>
      </c>
      <c r="B203" s="12" t="s">
        <v>129</v>
      </c>
      <c r="C203" s="12" t="s">
        <v>130</v>
      </c>
      <c r="D203" s="13" t="s">
        <v>131</v>
      </c>
      <c r="E203" s="17">
        <v>37</v>
      </c>
      <c r="F203" s="21">
        <v>181.39</v>
      </c>
      <c r="G203" s="19">
        <v>6711.43</v>
      </c>
      <c r="H203" s="13" t="s">
        <v>131</v>
      </c>
      <c r="I203" s="21">
        <v>37</v>
      </c>
      <c r="J203" s="21">
        <v>111.71</v>
      </c>
      <c r="K203" s="21">
        <f t="shared" si="11"/>
        <v>4133.27</v>
      </c>
      <c r="L203" s="10">
        <f t="shared" si="12"/>
        <v>-2578.16</v>
      </c>
    </row>
    <row r="204" ht="13.4" customHeight="1" spans="1:12">
      <c r="A204" s="14" t="s">
        <v>381</v>
      </c>
      <c r="B204" s="12" t="s">
        <v>133</v>
      </c>
      <c r="C204" s="12" t="s">
        <v>134</v>
      </c>
      <c r="D204" s="13" t="s">
        <v>102</v>
      </c>
      <c r="E204" s="17">
        <v>111</v>
      </c>
      <c r="F204" s="21">
        <v>60.51</v>
      </c>
      <c r="G204" s="19">
        <v>6716.61</v>
      </c>
      <c r="H204" s="13" t="s">
        <v>102</v>
      </c>
      <c r="I204" s="21">
        <v>111</v>
      </c>
      <c r="J204" s="21">
        <v>41.79</v>
      </c>
      <c r="K204" s="21">
        <f t="shared" si="11"/>
        <v>4638.69</v>
      </c>
      <c r="L204" s="10">
        <f t="shared" si="12"/>
        <v>-2077.92</v>
      </c>
    </row>
    <row r="205" ht="13.4" customHeight="1" spans="1:12">
      <c r="A205" s="14" t="s">
        <v>382</v>
      </c>
      <c r="B205" s="12" t="s">
        <v>139</v>
      </c>
      <c r="C205" s="12" t="s">
        <v>140</v>
      </c>
      <c r="D205" s="13" t="s">
        <v>64</v>
      </c>
      <c r="E205" s="17">
        <v>52</v>
      </c>
      <c r="F205" s="21">
        <v>44.9</v>
      </c>
      <c r="G205" s="19">
        <v>2334.8</v>
      </c>
      <c r="H205" s="13" t="s">
        <v>64</v>
      </c>
      <c r="I205" s="21">
        <v>52</v>
      </c>
      <c r="J205" s="21">
        <v>35.21</v>
      </c>
      <c r="K205" s="21">
        <f t="shared" si="11"/>
        <v>1830.92</v>
      </c>
      <c r="L205" s="10">
        <f t="shared" si="12"/>
        <v>-503.88</v>
      </c>
    </row>
    <row r="206" ht="13.4" customHeight="1" spans="1:12">
      <c r="A206" s="14" t="s">
        <v>383</v>
      </c>
      <c r="B206" s="12" t="s">
        <v>145</v>
      </c>
      <c r="C206" s="12" t="s">
        <v>146</v>
      </c>
      <c r="D206" s="13" t="s">
        <v>102</v>
      </c>
      <c r="E206" s="17">
        <v>6</v>
      </c>
      <c r="F206" s="21">
        <v>49.73</v>
      </c>
      <c r="G206" s="19">
        <v>298.38</v>
      </c>
      <c r="H206" s="13" t="s">
        <v>102</v>
      </c>
      <c r="I206" s="21">
        <v>6</v>
      </c>
      <c r="J206" s="21">
        <v>41.79</v>
      </c>
      <c r="K206" s="21">
        <f t="shared" si="11"/>
        <v>250.74</v>
      </c>
      <c r="L206" s="10">
        <f t="shared" si="12"/>
        <v>-47.64</v>
      </c>
    </row>
    <row r="207" ht="13.4" customHeight="1" spans="1:12">
      <c r="A207" s="14" t="s">
        <v>384</v>
      </c>
      <c r="B207" s="12" t="s">
        <v>142</v>
      </c>
      <c r="C207" s="12" t="s">
        <v>143</v>
      </c>
      <c r="D207" s="13" t="s">
        <v>67</v>
      </c>
      <c r="E207" s="17">
        <v>141.07</v>
      </c>
      <c r="F207" s="21">
        <v>8.68</v>
      </c>
      <c r="G207" s="19">
        <v>1224.49</v>
      </c>
      <c r="H207" s="13" t="s">
        <v>67</v>
      </c>
      <c r="I207" s="21">
        <v>0</v>
      </c>
      <c r="J207" s="21">
        <v>8.68</v>
      </c>
      <c r="K207" s="21">
        <f t="shared" si="11"/>
        <v>0</v>
      </c>
      <c r="L207" s="10">
        <f t="shared" si="12"/>
        <v>-1224.49</v>
      </c>
    </row>
    <row r="208" ht="13.4" customHeight="1" spans="1:12">
      <c r="A208" s="14" t="s">
        <v>385</v>
      </c>
      <c r="B208" s="12" t="s">
        <v>164</v>
      </c>
      <c r="C208" s="12" t="s">
        <v>165</v>
      </c>
      <c r="D208" s="13" t="s">
        <v>67</v>
      </c>
      <c r="E208" s="17">
        <v>99.376</v>
      </c>
      <c r="F208" s="21">
        <v>218.39</v>
      </c>
      <c r="G208" s="19">
        <v>21702.72</v>
      </c>
      <c r="H208" s="13" t="s">
        <v>67</v>
      </c>
      <c r="I208" s="21">
        <v>99.376</v>
      </c>
      <c r="J208" s="21">
        <v>163.46</v>
      </c>
      <c r="K208" s="21">
        <f t="shared" si="11"/>
        <v>16244.00096</v>
      </c>
      <c r="L208" s="10">
        <f t="shared" si="12"/>
        <v>-5458.71904</v>
      </c>
    </row>
    <row r="209" ht="13.4" customHeight="1" spans="1:12">
      <c r="A209" s="14" t="s">
        <v>386</v>
      </c>
      <c r="B209" s="12" t="s">
        <v>170</v>
      </c>
      <c r="C209" s="12" t="s">
        <v>171</v>
      </c>
      <c r="D209" s="13" t="s">
        <v>67</v>
      </c>
      <c r="E209" s="17">
        <v>97.789</v>
      </c>
      <c r="F209" s="21">
        <v>104.21</v>
      </c>
      <c r="G209" s="19">
        <v>10190.59</v>
      </c>
      <c r="H209" s="13" t="s">
        <v>67</v>
      </c>
      <c r="I209" s="21">
        <v>97.789</v>
      </c>
      <c r="J209" s="21">
        <v>71.51</v>
      </c>
      <c r="K209" s="21">
        <f t="shared" si="11"/>
        <v>6992.89139</v>
      </c>
      <c r="L209" s="10">
        <f t="shared" si="12"/>
        <v>-3197.69861</v>
      </c>
    </row>
    <row r="210" ht="13.4" customHeight="1" spans="1:12">
      <c r="A210" s="14" t="s">
        <v>387</v>
      </c>
      <c r="B210" s="12" t="s">
        <v>173</v>
      </c>
      <c r="C210" s="12" t="s">
        <v>174</v>
      </c>
      <c r="D210" s="13" t="s">
        <v>67</v>
      </c>
      <c r="E210" s="17">
        <v>195.578</v>
      </c>
      <c r="F210" s="21">
        <v>68.29</v>
      </c>
      <c r="G210" s="19">
        <v>13356.02</v>
      </c>
      <c r="H210" s="13" t="s">
        <v>67</v>
      </c>
      <c r="I210" s="21">
        <v>195.578</v>
      </c>
      <c r="J210" s="21">
        <v>42.1</v>
      </c>
      <c r="K210" s="21">
        <f t="shared" si="11"/>
        <v>8233.8338</v>
      </c>
      <c r="L210" s="10">
        <f t="shared" si="12"/>
        <v>-5122.1862</v>
      </c>
    </row>
    <row r="211" ht="13.4" customHeight="1" spans="1:12">
      <c r="A211" s="14" t="s">
        <v>388</v>
      </c>
      <c r="B211" s="12" t="s">
        <v>180</v>
      </c>
      <c r="C211" s="12" t="s">
        <v>181</v>
      </c>
      <c r="D211" s="13" t="s">
        <v>67</v>
      </c>
      <c r="E211" s="17">
        <v>70.394</v>
      </c>
      <c r="F211" s="21">
        <v>369.64</v>
      </c>
      <c r="G211" s="19">
        <v>26020.44</v>
      </c>
      <c r="H211" s="13" t="s">
        <v>67</v>
      </c>
      <c r="I211" s="21">
        <v>70.394</v>
      </c>
      <c r="J211" s="21">
        <v>311.55</v>
      </c>
      <c r="K211" s="21">
        <f t="shared" si="11"/>
        <v>21931.2507</v>
      </c>
      <c r="L211" s="10">
        <f t="shared" si="12"/>
        <v>-4089.18929999999</v>
      </c>
    </row>
    <row r="212" ht="13.4" customHeight="1" spans="1:12">
      <c r="A212" s="14" t="s">
        <v>389</v>
      </c>
      <c r="B212" s="12" t="s">
        <v>70</v>
      </c>
      <c r="C212" s="12" t="s">
        <v>71</v>
      </c>
      <c r="D212" s="13" t="s">
        <v>67</v>
      </c>
      <c r="E212" s="17">
        <v>76.8</v>
      </c>
      <c r="F212" s="21">
        <v>154.04</v>
      </c>
      <c r="G212" s="19">
        <v>11830.27</v>
      </c>
      <c r="H212" s="13" t="s">
        <v>67</v>
      </c>
      <c r="I212" s="21">
        <v>76.8</v>
      </c>
      <c r="J212" s="21">
        <v>107.4</v>
      </c>
      <c r="K212" s="21">
        <f t="shared" si="11"/>
        <v>8248.32</v>
      </c>
      <c r="L212" s="10">
        <f t="shared" si="12"/>
        <v>-3581.95</v>
      </c>
    </row>
    <row r="213" ht="13.4" customHeight="1" spans="1:12">
      <c r="A213" s="14" t="s">
        <v>390</v>
      </c>
      <c r="B213" s="12" t="s">
        <v>183</v>
      </c>
      <c r="C213" s="12" t="s">
        <v>184</v>
      </c>
      <c r="D213" s="13" t="s">
        <v>67</v>
      </c>
      <c r="E213" s="17">
        <v>1547.213</v>
      </c>
      <c r="F213" s="21">
        <v>31.88</v>
      </c>
      <c r="G213" s="19">
        <v>49325.15</v>
      </c>
      <c r="H213" s="13" t="s">
        <v>67</v>
      </c>
      <c r="I213" s="21">
        <v>1382.14</v>
      </c>
      <c r="J213" s="21">
        <v>19.8</v>
      </c>
      <c r="K213" s="21">
        <f t="shared" si="11"/>
        <v>27366.372</v>
      </c>
      <c r="L213" s="10">
        <f t="shared" si="12"/>
        <v>-21958.778</v>
      </c>
    </row>
    <row r="214" ht="13.4" customHeight="1" spans="1:12">
      <c r="A214" s="14" t="s">
        <v>391</v>
      </c>
      <c r="B214" s="12" t="s">
        <v>186</v>
      </c>
      <c r="C214" s="12" t="s">
        <v>187</v>
      </c>
      <c r="D214" s="13" t="s">
        <v>67</v>
      </c>
      <c r="E214" s="17">
        <v>2683.061</v>
      </c>
      <c r="F214" s="21">
        <v>25.07</v>
      </c>
      <c r="G214" s="19">
        <v>67264.34</v>
      </c>
      <c r="H214" s="13" t="s">
        <v>67</v>
      </c>
      <c r="I214" s="21">
        <v>1989.24</v>
      </c>
      <c r="J214" s="21">
        <v>16.24</v>
      </c>
      <c r="K214" s="21">
        <f t="shared" si="11"/>
        <v>32305.2576</v>
      </c>
      <c r="L214" s="10">
        <f t="shared" si="12"/>
        <v>-34959.0824</v>
      </c>
    </row>
    <row r="215" spans="1:12">
      <c r="A215" s="13"/>
      <c r="B215" s="13"/>
      <c r="C215" s="13"/>
      <c r="D215" s="20"/>
      <c r="E215" s="20"/>
      <c r="F215" s="25"/>
      <c r="G215" s="20"/>
      <c r="H215" s="10"/>
      <c r="I215" s="10"/>
      <c r="J215" s="10"/>
      <c r="K215" s="10"/>
      <c r="L215" s="26">
        <f>SUM(L5:L214)</f>
        <v>-3269959.19533</v>
      </c>
    </row>
    <row r="278" spans="1:12">
      <c r="A278" s="27"/>
      <c r="B278" s="27"/>
      <c r="C278" s="27"/>
      <c r="D278" s="27"/>
      <c r="E278" s="27"/>
      <c r="F278" s="27"/>
      <c r="G278" s="27"/>
      <c r="H278" s="27"/>
      <c r="I278" s="27"/>
      <c r="J278" s="27"/>
      <c r="K278" s="27"/>
      <c r="L278" s="27"/>
    </row>
    <row r="279" spans="1:12">
      <c r="A279" s="27"/>
      <c r="B279" s="27"/>
      <c r="C279" s="28"/>
      <c r="D279" s="27"/>
      <c r="E279" s="27"/>
      <c r="F279" s="27"/>
      <c r="G279" s="30"/>
      <c r="H279" s="27"/>
      <c r="I279" s="27"/>
      <c r="J279" s="27"/>
      <c r="K279" s="30"/>
      <c r="L279" s="32"/>
    </row>
    <row r="280" spans="1:12">
      <c r="A280" s="27"/>
      <c r="B280" s="27"/>
      <c r="C280" s="28"/>
      <c r="D280" s="27"/>
      <c r="E280" s="27"/>
      <c r="F280" s="27"/>
      <c r="G280" s="30"/>
      <c r="H280" s="27"/>
      <c r="I280" s="27"/>
      <c r="J280" s="27"/>
      <c r="K280" s="30"/>
      <c r="L280" s="32"/>
    </row>
    <row r="281" spans="1:12">
      <c r="A281" s="2"/>
      <c r="B281" s="27"/>
      <c r="C281" s="29"/>
      <c r="D281" s="2"/>
      <c r="E281" s="2"/>
      <c r="F281" s="2"/>
      <c r="G281" s="31"/>
      <c r="H281" s="2"/>
      <c r="I281" s="2"/>
      <c r="J281" s="2"/>
      <c r="K281" s="31"/>
      <c r="L281" s="33"/>
    </row>
    <row r="282" spans="1:12">
      <c r="A282" s="27"/>
      <c r="B282" s="27"/>
      <c r="C282" s="27"/>
      <c r="D282" s="27"/>
      <c r="E282" s="27"/>
      <c r="F282" s="27"/>
      <c r="G282" s="27"/>
      <c r="H282" s="27"/>
      <c r="I282" s="27"/>
      <c r="J282" s="27"/>
      <c r="K282" s="27"/>
      <c r="L282" s="27"/>
    </row>
  </sheetData>
  <autoFilter ref="A1:L264">
    <extLst/>
  </autoFilter>
  <mergeCells count="13">
    <mergeCell ref="A1:L1"/>
    <mergeCell ref="D3:G3"/>
    <mergeCell ref="H3:K3"/>
    <mergeCell ref="A10:G10"/>
    <mergeCell ref="A51:G51"/>
    <mergeCell ref="A89:G89"/>
    <mergeCell ref="A125:G125"/>
    <mergeCell ref="A157:G157"/>
    <mergeCell ref="A184:G184"/>
    <mergeCell ref="A3:A4"/>
    <mergeCell ref="B3:B4"/>
    <mergeCell ref="C3:C4"/>
    <mergeCell ref="L3:L4"/>
  </mergeCells>
  <pageMargins left="0.699305555555556" right="0.699305555555556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评审意见表</vt:lpstr>
      <vt:lpstr>增减明细表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</dc:creator>
  <cp:lastModifiedBy>瑜</cp:lastModifiedBy>
  <dcterms:created xsi:type="dcterms:W3CDTF">2006-09-17T00:00:00Z</dcterms:created>
  <cp:lastPrinted>2019-09-04T15:25:00Z</cp:lastPrinted>
  <dcterms:modified xsi:type="dcterms:W3CDTF">2024-08-08T17:13:08Z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2052-12.8.2.15209</vt:lpwstr>
  </property>
  <property fmtid="{D5CDD505-2E9C-101B-9397-08002B2CF9AE}" pid="3" name="ICV">
    <vt:lpwstr>9BBC9D08F70748039BA21B81D08DDEB3_13</vt:lpwstr>
  </property>
</Properties>
</file>