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2375"/>
  </bookViews>
  <sheets>
    <sheet name="评审意见表" sheetId="1" r:id="rId1"/>
    <sheet name="Sheet3" sheetId="3" r:id="rId2"/>
  </sheets>
  <calcPr calcId="144525"/>
</workbook>
</file>

<file path=xl/sharedStrings.xml><?xml version="1.0" encoding="utf-8"?>
<sst xmlns="http://schemas.openxmlformats.org/spreadsheetml/2006/main" count="71" uniqueCount="60">
  <si>
    <t>福建省文物局申请2025年国家文物保护专项
项目预算专家组评审意见表</t>
  </si>
  <si>
    <t>评审单位：福建省文物局</t>
  </si>
  <si>
    <t>单位：元</t>
  </si>
  <si>
    <t>项目编号</t>
  </si>
  <si>
    <t>24-7-02-3500-0389</t>
  </si>
  <si>
    <t>项目名称</t>
  </si>
  <si>
    <t>红十二军战斗指挥部旧址（宁洋大夫第）修缮工程</t>
  </si>
  <si>
    <t>项目单位</t>
  </si>
  <si>
    <t xml:space="preserve">
武平县文化体育和旅游局</t>
  </si>
  <si>
    <t>方案批复文号</t>
  </si>
  <si>
    <t>武文体旅函〔2023〕11号</t>
  </si>
  <si>
    <t>中央财政补助经费申请金额</t>
  </si>
  <si>
    <t>中央财政补助经费审核金额</t>
  </si>
  <si>
    <t>项目概况</t>
  </si>
  <si>
    <t xml:space="preserve">    红十二军战斗指挥部旧址-宁洋大夫第始建于清朝宣统元年，坐西朝东，占地面积约 3000 平方面米，建筑面积 1313 平方米(含二层建筑 446 平方米)，建筑本体通面阔 41 米，通进深 27 米，由半月塘、大门坪、主落下厅、中厅、上厅及南侧横屋一排，北侧横屋两排组成。1932 年 2 月下旬，为了巩固苏区，全面肃清武平内的反动势力，红十二军联合武平独立团共 3000 余人对武平境内最大的反动势力国民党军新编第一独立旅钟绍葵部进行歼灭，前线指挥部设于距伏虎庵战场 5 公里的地处通往岩前，十方，象洞、中赤，下坝的咽喉要地的“宁洋大夫第”。2020 年被武平县人民政府公布为县级第九批文物保护单位。2023 年 2 月红十二军战斗指挥部旧址-宁洋大夫第（湾子大夫第）入选福建省第二批革命文物名录。
</t>
  </si>
  <si>
    <t>支出细目</t>
  </si>
  <si>
    <t>申请中央财政补助经费</t>
  </si>
  <si>
    <t>增减金额</t>
  </si>
  <si>
    <t>评审意见和核减理由</t>
  </si>
  <si>
    <t>审核金额</t>
  </si>
  <si>
    <t>备注</t>
  </si>
  <si>
    <t>序号</t>
  </si>
  <si>
    <t>合 计</t>
  </si>
  <si>
    <t>---</t>
  </si>
  <si>
    <t>--</t>
  </si>
  <si>
    <t>一</t>
  </si>
  <si>
    <t>工程费用</t>
  </si>
  <si>
    <t>部分项目单价偏高，部分项目不在设计方案中，予以核减。</t>
  </si>
  <si>
    <t>二</t>
  </si>
  <si>
    <t>工程建设其他费</t>
  </si>
  <si>
    <t>勘察费</t>
  </si>
  <si>
    <t>漏项调增</t>
  </si>
  <si>
    <t>按2%计取</t>
  </si>
  <si>
    <t>设计费</t>
  </si>
  <si>
    <t>计算基数改变核减</t>
  </si>
  <si>
    <t>按6%计取</t>
  </si>
  <si>
    <t>工程监理费</t>
  </si>
  <si>
    <t>按3.3%计取</t>
  </si>
  <si>
    <t>建设单位管理费</t>
  </si>
  <si>
    <t>按1.5%计取</t>
  </si>
  <si>
    <t>工程量清单和招标控制价编制费</t>
  </si>
  <si>
    <t>按0.58%计取</t>
  </si>
  <si>
    <t>招标代理费</t>
  </si>
  <si>
    <t>计算基数改变核增</t>
  </si>
  <si>
    <t>按1%计取</t>
  </si>
  <si>
    <t>审计费</t>
  </si>
  <si>
    <t>按0.3%计取</t>
  </si>
  <si>
    <t>工程保险费</t>
  </si>
  <si>
    <t>建设工程交易服务费</t>
  </si>
  <si>
    <t>多报核减</t>
  </si>
  <si>
    <t>资料整理和报告出版费</t>
  </si>
  <si>
    <t>场地准备及临时设施费</t>
  </si>
  <si>
    <t>三</t>
  </si>
  <si>
    <t>基本预备费</t>
  </si>
  <si>
    <t>按（一）+（二）之和的5%取费</t>
  </si>
  <si>
    <t>四</t>
  </si>
  <si>
    <t>价差预备费</t>
  </si>
  <si>
    <t>评审专家
综合意见及建议</t>
  </si>
  <si>
    <r>
      <rPr>
        <sz val="12"/>
        <color rgb="FFFF0000"/>
        <rFont val="宋体"/>
        <charset val="134"/>
        <scheme val="minor"/>
      </rPr>
      <t xml:space="preserve">  </t>
    </r>
    <r>
      <rPr>
        <sz val="12"/>
        <rFont val="宋体"/>
        <charset val="134"/>
        <scheme val="minor"/>
      </rPr>
      <t xml:space="preserve"> 整体工程量及综合单价偏高。因工程费用核减，设计费、工程监理费、建设单位管理费、工程量清单和招标控制价编制费、审计费、预备费相应减少；招标代理费因费率改变核增；勘察费、工程保险费漏报予以调增；建设工程交易服务费、前期工程咨询费、资料整理和报告出版费、场地准备及临时设施费因多报核减。经审核调整后，该项目造价总体基本合理。</t>
    </r>
  </si>
  <si>
    <t>评审专家签字</t>
  </si>
</sst>
</file>

<file path=xl/styles.xml><?xml version="1.0" encoding="utf-8"?>
<styleSheet xmlns="http://schemas.openxmlformats.org/spreadsheetml/2006/main">
  <numFmts count="6">
    <numFmt numFmtId="176" formatCode="0.00_ "/>
    <numFmt numFmtId="177" formatCode="0.00_);[Red]\(0.00\)"/>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37">
    <font>
      <sz val="11"/>
      <color theme="1"/>
      <name val="宋体"/>
      <charset val="134"/>
      <scheme val="minor"/>
    </font>
    <font>
      <sz val="16"/>
      <name val="方正小标宋简体"/>
      <charset val="134"/>
    </font>
    <font>
      <sz val="12"/>
      <name val="宋体"/>
      <charset val="134"/>
      <scheme val="minor"/>
    </font>
    <font>
      <sz val="12"/>
      <color theme="1"/>
      <name val="宋体"/>
      <charset val="134"/>
      <scheme val="minor"/>
    </font>
    <font>
      <b/>
      <sz val="12"/>
      <color theme="1"/>
      <name val="宋体"/>
      <charset val="134"/>
      <scheme val="minor"/>
    </font>
    <font>
      <b/>
      <sz val="12"/>
      <color indexed="8"/>
      <name val="黑体"/>
      <charset val="134"/>
    </font>
    <font>
      <sz val="12"/>
      <color theme="1"/>
      <name val="宋体"/>
      <charset val="134"/>
    </font>
    <font>
      <b/>
      <sz val="12"/>
      <color indexed="8"/>
      <name val="宋体"/>
      <charset val="134"/>
    </font>
    <font>
      <b/>
      <sz val="12"/>
      <name val="宋体"/>
      <charset val="134"/>
    </font>
    <font>
      <b/>
      <sz val="12"/>
      <name val="宋体"/>
      <charset val="134"/>
      <scheme val="minor"/>
    </font>
    <font>
      <b/>
      <sz val="11"/>
      <color theme="1"/>
      <name val="宋体"/>
      <charset val="134"/>
      <scheme val="minor"/>
    </font>
    <font>
      <sz val="12"/>
      <color rgb="FFFF0000"/>
      <name val="宋体"/>
      <charset val="134"/>
      <scheme val="minor"/>
    </font>
    <font>
      <b/>
      <sz val="12"/>
      <color theme="1"/>
      <name val="楷体"/>
      <charset val="134"/>
    </font>
    <font>
      <sz val="10"/>
      <color theme="1"/>
      <name val="宋体"/>
      <charset val="134"/>
      <scheme val="minor"/>
    </font>
    <font>
      <sz val="10"/>
      <color rgb="FF000000"/>
      <name val="宋体"/>
      <charset val="134"/>
    </font>
    <font>
      <sz val="11"/>
      <color rgb="FFFF0000"/>
      <name val="宋体"/>
      <charset val="134"/>
      <scheme val="minor"/>
    </font>
    <font>
      <sz val="11"/>
      <color theme="0"/>
      <name val="宋体"/>
      <charset val="0"/>
      <scheme val="minor"/>
    </font>
    <font>
      <sz val="11"/>
      <color theme="1"/>
      <name val="宋体"/>
      <charset val="0"/>
      <scheme val="minor"/>
    </font>
    <font>
      <b/>
      <sz val="11"/>
      <color theme="1"/>
      <name val="宋体"/>
      <charset val="0"/>
      <scheme val="minor"/>
    </font>
    <font>
      <sz val="11"/>
      <color rgb="FF9C0006"/>
      <name val="宋体"/>
      <charset val="0"/>
      <scheme val="minor"/>
    </font>
    <font>
      <b/>
      <sz val="13"/>
      <color theme="3"/>
      <name val="宋体"/>
      <charset val="134"/>
      <scheme val="minor"/>
    </font>
    <font>
      <sz val="11"/>
      <color rgb="FF9C6500"/>
      <name val="宋体"/>
      <charset val="0"/>
      <scheme val="minor"/>
    </font>
    <font>
      <sz val="11"/>
      <color rgb="FFFF0000"/>
      <name val="宋体"/>
      <charset val="0"/>
      <scheme val="minor"/>
    </font>
    <font>
      <sz val="11"/>
      <color rgb="FF006100"/>
      <name val="宋体"/>
      <charset val="0"/>
      <scheme val="minor"/>
    </font>
    <font>
      <b/>
      <sz val="11"/>
      <color rgb="FFFA7D00"/>
      <name val="宋体"/>
      <charset val="0"/>
      <scheme val="minor"/>
    </font>
    <font>
      <sz val="11"/>
      <color theme="1"/>
      <name val="Calibri"/>
      <charset val="134"/>
    </font>
    <font>
      <sz val="11"/>
      <color rgb="FFFA7D00"/>
      <name val="宋体"/>
      <charset val="0"/>
      <scheme val="minor"/>
    </font>
    <font>
      <u/>
      <sz val="11"/>
      <color rgb="FF0000FF"/>
      <name val="宋体"/>
      <charset val="0"/>
      <scheme val="minor"/>
    </font>
    <font>
      <b/>
      <sz val="11"/>
      <color theme="3"/>
      <name val="宋体"/>
      <charset val="134"/>
      <scheme val="minor"/>
    </font>
    <font>
      <sz val="12"/>
      <color indexed="8"/>
      <name val="宋体"/>
      <charset val="134"/>
    </font>
    <font>
      <b/>
      <sz val="15"/>
      <color theme="3"/>
      <name val="宋体"/>
      <charset val="134"/>
      <scheme val="minor"/>
    </font>
    <font>
      <b/>
      <sz val="18"/>
      <color theme="3"/>
      <name val="宋体"/>
      <charset val="134"/>
      <scheme val="minor"/>
    </font>
    <font>
      <sz val="11"/>
      <color rgb="FF3F3F76"/>
      <name val="宋体"/>
      <charset val="0"/>
      <scheme val="minor"/>
    </font>
    <font>
      <u/>
      <sz val="11"/>
      <color rgb="FF800080"/>
      <name val="宋体"/>
      <charset val="0"/>
      <scheme val="minor"/>
    </font>
    <font>
      <b/>
      <sz val="11"/>
      <color rgb="FFFFFFFF"/>
      <name val="宋体"/>
      <charset val="0"/>
      <scheme val="minor"/>
    </font>
    <font>
      <b/>
      <sz val="11"/>
      <color rgb="FF3F3F3F"/>
      <name val="宋体"/>
      <charset val="0"/>
      <scheme val="minor"/>
    </font>
    <font>
      <i/>
      <sz val="11"/>
      <color rgb="FF7F7F7F"/>
      <name val="宋体"/>
      <charset val="0"/>
      <scheme val="minor"/>
    </font>
  </fonts>
  <fills count="35">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theme="7" tint="0.599993896298105"/>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rgb="FFF2F2F2"/>
        <bgColor indexed="64"/>
      </patternFill>
    </fill>
    <fill>
      <patternFill patternType="solid">
        <fgColor theme="4" tint="0.399975585192419"/>
        <bgColor indexed="64"/>
      </patternFill>
    </fill>
    <fill>
      <patternFill patternType="solid">
        <fgColor theme="6"/>
        <bgColor indexed="64"/>
      </patternFill>
    </fill>
    <fill>
      <patternFill patternType="solid">
        <fgColor theme="5"/>
        <bgColor indexed="64"/>
      </patternFill>
    </fill>
    <fill>
      <patternFill patternType="solid">
        <fgColor theme="7"/>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4"/>
        <bgColor indexed="64"/>
      </patternFill>
    </fill>
    <fill>
      <patternFill patternType="solid">
        <fgColor theme="6" tint="0.599993896298105"/>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4">
    <xf numFmtId="0" fontId="0" fillId="0" borderId="0"/>
    <xf numFmtId="0" fontId="25" fillId="0" borderId="0"/>
    <xf numFmtId="0" fontId="29" fillId="0" borderId="0"/>
    <xf numFmtId="0" fontId="16" fillId="20" borderId="0" applyNumberFormat="0" applyBorder="0" applyAlignment="0" applyProtection="0">
      <alignment vertical="center"/>
    </xf>
    <xf numFmtId="0" fontId="17" fillId="17" borderId="0" applyNumberFormat="0" applyBorder="0" applyAlignment="0" applyProtection="0">
      <alignment vertical="center"/>
    </xf>
    <xf numFmtId="0" fontId="17" fillId="24" borderId="0" applyNumberFormat="0" applyBorder="0" applyAlignment="0" applyProtection="0">
      <alignment vertical="center"/>
    </xf>
    <xf numFmtId="0" fontId="16" fillId="16" borderId="0" applyNumberFormat="0" applyBorder="0" applyAlignment="0" applyProtection="0">
      <alignment vertical="center"/>
    </xf>
    <xf numFmtId="0" fontId="29" fillId="0" borderId="0"/>
    <xf numFmtId="0" fontId="16" fillId="31" borderId="0" applyNumberFormat="0" applyBorder="0" applyAlignment="0" applyProtection="0">
      <alignment vertical="center"/>
    </xf>
    <xf numFmtId="0" fontId="17" fillId="33" borderId="0" applyNumberFormat="0" applyBorder="0" applyAlignment="0" applyProtection="0">
      <alignment vertical="center"/>
    </xf>
    <xf numFmtId="0" fontId="16" fillId="14" borderId="0" applyNumberFormat="0" applyBorder="0" applyAlignment="0" applyProtection="0">
      <alignment vertical="center"/>
    </xf>
    <xf numFmtId="0" fontId="16" fillId="21" borderId="0" applyNumberFormat="0" applyBorder="0" applyAlignment="0" applyProtection="0">
      <alignment vertical="center"/>
    </xf>
    <xf numFmtId="0" fontId="25" fillId="0" borderId="0">
      <alignment vertical="center"/>
    </xf>
    <xf numFmtId="0" fontId="16" fillId="22" borderId="0" applyNumberFormat="0" applyBorder="0" applyAlignment="0" applyProtection="0">
      <alignment vertical="center"/>
    </xf>
    <xf numFmtId="0" fontId="17" fillId="26" borderId="0" applyNumberFormat="0" applyBorder="0" applyAlignment="0" applyProtection="0">
      <alignment vertical="center"/>
    </xf>
    <xf numFmtId="0" fontId="17" fillId="29" borderId="0" applyNumberFormat="0" applyBorder="0" applyAlignment="0" applyProtection="0">
      <alignment vertical="center"/>
    </xf>
    <xf numFmtId="0" fontId="17" fillId="27" borderId="0" applyNumberFormat="0" applyBorder="0" applyAlignment="0" applyProtection="0">
      <alignment vertical="center"/>
    </xf>
    <xf numFmtId="0" fontId="31"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30" borderId="10" applyNumberFormat="0" applyAlignment="0" applyProtection="0">
      <alignment vertical="center"/>
    </xf>
    <xf numFmtId="0" fontId="30" fillId="0" borderId="5" applyNumberFormat="0" applyFill="0" applyAlignment="0" applyProtection="0">
      <alignment vertical="center"/>
    </xf>
    <xf numFmtId="0" fontId="32" fillId="25" borderId="7" applyNumberFormat="0" applyAlignment="0" applyProtection="0">
      <alignment vertical="center"/>
    </xf>
    <xf numFmtId="0" fontId="27" fillId="0" borderId="0" applyNumberFormat="0" applyFill="0" applyBorder="0" applyAlignment="0" applyProtection="0">
      <alignment vertical="center"/>
    </xf>
    <xf numFmtId="0" fontId="35" fillId="12" borderId="11" applyNumberFormat="0" applyAlignment="0" applyProtection="0">
      <alignment vertical="center"/>
    </xf>
    <xf numFmtId="0" fontId="17" fillId="34" borderId="0" applyNumberFormat="0" applyBorder="0" applyAlignment="0" applyProtection="0">
      <alignment vertical="center"/>
    </xf>
    <xf numFmtId="0" fontId="17" fillId="18" borderId="0" applyNumberFormat="0" applyBorder="0" applyAlignment="0" applyProtection="0">
      <alignment vertical="center"/>
    </xf>
    <xf numFmtId="42" fontId="0" fillId="0" borderId="0" applyFont="0" applyFill="0" applyBorder="0" applyAlignment="0" applyProtection="0">
      <alignment vertical="center"/>
    </xf>
    <xf numFmtId="0" fontId="28" fillId="0" borderId="9" applyNumberFormat="0" applyFill="0" applyAlignment="0" applyProtection="0">
      <alignment vertical="center"/>
    </xf>
    <xf numFmtId="0" fontId="36" fillId="0" borderId="0" applyNumberFormat="0" applyFill="0" applyBorder="0" applyAlignment="0" applyProtection="0">
      <alignment vertical="center"/>
    </xf>
    <xf numFmtId="0" fontId="24" fillId="12" borderId="7" applyNumberFormat="0" applyAlignment="0" applyProtection="0">
      <alignment vertical="center"/>
    </xf>
    <xf numFmtId="0" fontId="16" fillId="13" borderId="0" applyNumberFormat="0" applyBorder="0" applyAlignment="0" applyProtection="0">
      <alignment vertical="center"/>
    </xf>
    <xf numFmtId="41" fontId="0" fillId="0" borderId="0" applyFont="0" applyFill="0" applyBorder="0" applyAlignment="0" applyProtection="0">
      <alignment vertical="center"/>
    </xf>
    <xf numFmtId="0" fontId="16" fillId="28" borderId="0" applyNumberFormat="0" applyBorder="0" applyAlignment="0" applyProtection="0">
      <alignment vertical="center"/>
    </xf>
    <xf numFmtId="0" fontId="0" fillId="11" borderId="6" applyNumberFormat="0" applyFont="0" applyAlignment="0" applyProtection="0">
      <alignment vertical="center"/>
    </xf>
    <xf numFmtId="0" fontId="23" fillId="10" borderId="0" applyNumberFormat="0" applyBorder="0" applyAlignment="0" applyProtection="0">
      <alignment vertical="center"/>
    </xf>
    <xf numFmtId="44" fontId="0" fillId="0" borderId="0" applyFont="0" applyFill="0" applyBorder="0" applyAlignment="0" applyProtection="0">
      <alignment vertical="center"/>
    </xf>
    <xf numFmtId="43" fontId="0" fillId="0" borderId="0" applyFont="0" applyFill="0" applyBorder="0" applyAlignment="0" applyProtection="0">
      <alignment vertical="center"/>
    </xf>
    <xf numFmtId="0" fontId="20" fillId="0" borderId="5" applyNumberFormat="0" applyFill="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8" applyNumberFormat="0" applyFill="0" applyAlignment="0" applyProtection="0">
      <alignment vertical="center"/>
    </xf>
    <xf numFmtId="0" fontId="17" fillId="8" borderId="0" applyNumberFormat="0" applyBorder="0" applyAlignment="0" applyProtection="0">
      <alignment vertical="center"/>
    </xf>
    <xf numFmtId="0" fontId="17" fillId="6" borderId="0" applyNumberFormat="0" applyBorder="0" applyAlignment="0" applyProtection="0">
      <alignment vertical="center"/>
    </xf>
    <xf numFmtId="0" fontId="0" fillId="0" borderId="0"/>
    <xf numFmtId="0" fontId="16" fillId="19" borderId="0" applyNumberFormat="0" applyBorder="0" applyAlignment="0" applyProtection="0">
      <alignment vertical="center"/>
    </xf>
    <xf numFmtId="0" fontId="18" fillId="0" borderId="4" applyNumberFormat="0" applyFill="0" applyAlignment="0" applyProtection="0">
      <alignment vertical="center"/>
    </xf>
    <xf numFmtId="0" fontId="16" fillId="15" borderId="0" applyNumberFormat="0" applyBorder="0" applyAlignment="0" applyProtection="0">
      <alignment vertical="center"/>
    </xf>
    <xf numFmtId="0" fontId="19" fillId="7" borderId="0" applyNumberFormat="0" applyBorder="0" applyAlignment="0" applyProtection="0">
      <alignment vertical="center"/>
    </xf>
    <xf numFmtId="0" fontId="17" fillId="5" borderId="0" applyNumberFormat="0" applyBorder="0" applyAlignment="0" applyProtection="0">
      <alignment vertical="center"/>
    </xf>
    <xf numFmtId="0" fontId="22" fillId="0" borderId="0" applyNumberFormat="0" applyFill="0" applyBorder="0" applyAlignment="0" applyProtection="0">
      <alignment vertical="center"/>
    </xf>
    <xf numFmtId="0" fontId="21" fillId="9" borderId="0" applyNumberFormat="0" applyBorder="0" applyAlignment="0" applyProtection="0">
      <alignment vertical="center"/>
    </xf>
    <xf numFmtId="0" fontId="16" fillId="32" borderId="0" applyNumberFormat="0" applyBorder="0" applyAlignment="0" applyProtection="0">
      <alignment vertical="center"/>
    </xf>
    <xf numFmtId="0" fontId="16" fillId="4" borderId="0" applyNumberFormat="0" applyBorder="0" applyAlignment="0" applyProtection="0">
      <alignment vertical="center"/>
    </xf>
    <xf numFmtId="0" fontId="17" fillId="23" borderId="0" applyNumberFormat="0" applyBorder="0" applyAlignment="0" applyProtection="0">
      <alignment vertical="center"/>
    </xf>
  </cellStyleXfs>
  <cellXfs count="38">
    <xf numFmtId="0" fontId="0" fillId="0" borderId="0" xfId="0"/>
    <xf numFmtId="0" fontId="0" fillId="0" borderId="0" xfId="0" applyAlignment="1">
      <alignment horizontal="center" vertical="center"/>
    </xf>
    <xf numFmtId="0" fontId="0" fillId="0" borderId="0" xfId="0" applyAlignment="1">
      <alignment horizontal="center"/>
    </xf>
    <xf numFmtId="0" fontId="1" fillId="0" borderId="0" xfId="0" applyFont="1" applyBorder="1" applyAlignment="1">
      <alignment horizontal="center" vertical="top" wrapText="1"/>
    </xf>
    <xf numFmtId="0" fontId="0" fillId="0" borderId="0" xfId="0" applyBorder="1" applyAlignment="1">
      <alignment horizontal="center"/>
    </xf>
    <xf numFmtId="0" fontId="2" fillId="0" borderId="0" xfId="0" applyFont="1" applyBorder="1" applyAlignment="1">
      <alignment horizontal="left"/>
    </xf>
    <xf numFmtId="0" fontId="3" fillId="0" borderId="0" xfId="0" applyFont="1" applyBorder="1" applyAlignment="1">
      <alignment horizontal="center"/>
    </xf>
    <xf numFmtId="0" fontId="4"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0" fillId="0" borderId="1" xfId="0" applyFont="1" applyBorder="1" applyAlignment="1">
      <alignment horizontal="center" vertical="center"/>
    </xf>
    <xf numFmtId="0" fontId="4" fillId="0" borderId="1" xfId="0" applyFont="1" applyBorder="1" applyAlignment="1">
      <alignment horizontal="center" vertical="center"/>
    </xf>
    <xf numFmtId="176" fontId="4" fillId="0" borderId="1" xfId="0" applyNumberFormat="1" applyFont="1" applyFill="1" applyBorder="1" applyAlignment="1">
      <alignment horizontal="center" vertical="center" wrapText="1"/>
    </xf>
    <xf numFmtId="176" fontId="5" fillId="0" borderId="1" xfId="7" applyNumberFormat="1" applyFont="1" applyFill="1" applyBorder="1" applyAlignment="1">
      <alignment vertical="center" wrapText="1"/>
    </xf>
    <xf numFmtId="0" fontId="6" fillId="0" borderId="1" xfId="0" applyFont="1" applyBorder="1" applyAlignment="1">
      <alignment horizontal="center" vertical="center" wrapText="1"/>
    </xf>
    <xf numFmtId="0" fontId="3" fillId="0" borderId="1" xfId="0" applyFont="1" applyBorder="1" applyAlignment="1">
      <alignment vertical="center"/>
    </xf>
    <xf numFmtId="176" fontId="7" fillId="0" borderId="1" xfId="2" applyNumberFormat="1" applyFont="1" applyFill="1" applyBorder="1" applyAlignment="1">
      <alignment vertical="center" wrapText="1"/>
    </xf>
    <xf numFmtId="0" fontId="2" fillId="0" borderId="1" xfId="0" applyFont="1" applyBorder="1" applyAlignment="1">
      <alignment vertical="center"/>
    </xf>
    <xf numFmtId="176" fontId="8" fillId="0" borderId="1" xfId="2" applyNumberFormat="1" applyFont="1" applyFill="1" applyBorder="1" applyAlignment="1">
      <alignment horizontal="right" vertical="center" wrapText="1"/>
    </xf>
    <xf numFmtId="0" fontId="3" fillId="0" borderId="1" xfId="0" applyFont="1" applyBorder="1" applyAlignment="1">
      <alignment horizontal="center" vertical="center"/>
    </xf>
    <xf numFmtId="176" fontId="9" fillId="3"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12" fillId="0" borderId="1" xfId="0" applyFont="1" applyBorder="1" applyAlignment="1">
      <alignment horizontal="center"/>
    </xf>
    <xf numFmtId="177" fontId="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3" fillId="0" borderId="0" xfId="0" applyFont="1" applyBorder="1" applyAlignment="1">
      <alignment vertical="center"/>
    </xf>
    <xf numFmtId="0" fontId="14" fillId="0" borderId="1" xfId="0" applyFont="1" applyFill="1" applyBorder="1" applyAlignment="1">
      <alignment horizontal="center" vertical="center" wrapText="1"/>
    </xf>
    <xf numFmtId="10" fontId="6" fillId="0" borderId="0" xfId="0" applyNumberFormat="1" applyFont="1" applyBorder="1" applyAlignment="1">
      <alignment horizontal="center" wrapText="1"/>
    </xf>
    <xf numFmtId="0" fontId="0" fillId="0" borderId="0" xfId="0" applyBorder="1" applyAlignment="1">
      <alignment horizontal="center" vertical="center"/>
    </xf>
    <xf numFmtId="10" fontId="6" fillId="0" borderId="0" xfId="0" applyNumberFormat="1" applyFont="1" applyAlignment="1">
      <alignment horizontal="center" wrapText="1"/>
    </xf>
    <xf numFmtId="0" fontId="15" fillId="0" borderId="0" xfId="0" applyFont="1" applyAlignment="1">
      <alignment horizontal="center" vertical="center"/>
    </xf>
    <xf numFmtId="0" fontId="3" fillId="0" borderId="1" xfId="0" applyFont="1" applyBorder="1" applyAlignment="1" quotePrefix="1">
      <alignment horizontal="center" vertical="center" wrapText="1"/>
    </xf>
  </cellXfs>
  <cellStyles count="54">
    <cellStyle name="常规" xfId="0" builtinId="0"/>
    <cellStyle name="Normal" xfId="1"/>
    <cellStyle name="常规 3 2" xfId="2"/>
    <cellStyle name="强调文字颜色 6" xfId="3" builtinId="49"/>
    <cellStyle name="20% - 强调文字颜色 5" xfId="4" builtinId="46"/>
    <cellStyle name="20% - 强调文字颜色 4" xfId="5" builtinId="42"/>
    <cellStyle name="强调文字颜色 4" xfId="6" builtinId="41"/>
    <cellStyle name="常规 3" xfId="7"/>
    <cellStyle name="60% - 强调文字颜色 6" xfId="8" builtinId="52"/>
    <cellStyle name="40% - 强调文字颜色 3" xfId="9" builtinId="39"/>
    <cellStyle name="强调文字颜色 3" xfId="10" builtinId="37"/>
    <cellStyle name="60% - 强调文字颜色 2" xfId="11" builtinId="36"/>
    <cellStyle name="常规 2" xfId="12"/>
    <cellStyle name="60% - 强调文字颜色 5" xfId="13" builtinId="48"/>
    <cellStyle name="40% - 强调文字颜色 2" xfId="14" builtinId="35"/>
    <cellStyle name="40% - 强调文字颜色 5" xfId="15" builtinId="47"/>
    <cellStyle name="20% - 强调文字颜色 2" xfId="16" builtinId="34"/>
    <cellStyle name="标题" xfId="17" builtinId="15"/>
    <cellStyle name="已访问的超链接" xfId="18" builtinId="9"/>
    <cellStyle name="检查单元格" xfId="19" builtinId="23"/>
    <cellStyle name="标题 1" xfId="20" builtinId="16"/>
    <cellStyle name="输入" xfId="21" builtinId="20"/>
    <cellStyle name="超链接" xfId="22" builtinId="8"/>
    <cellStyle name="输出" xfId="23" builtinId="21"/>
    <cellStyle name="40% - 强调文字颜色 6" xfId="24" builtinId="51"/>
    <cellStyle name="20% - 强调文字颜色 3" xfId="25" builtinId="38"/>
    <cellStyle name="货币[0]" xfId="26" builtinId="7"/>
    <cellStyle name="标题 3" xfId="27" builtinId="18"/>
    <cellStyle name="解释性文本" xfId="28" builtinId="53"/>
    <cellStyle name="计算" xfId="29" builtinId="22"/>
    <cellStyle name="60% - 强调文字颜色 1" xfId="30" builtinId="32"/>
    <cellStyle name="千位分隔[0]" xfId="31" builtinId="6"/>
    <cellStyle name="60% - 强调文字颜色 3" xfId="32" builtinId="40"/>
    <cellStyle name="注释" xfId="33" builtinId="10"/>
    <cellStyle name="好" xfId="34" builtinId="26"/>
    <cellStyle name="货币" xfId="35" builtinId="4"/>
    <cellStyle name="千位分隔" xfId="36" builtinId="3"/>
    <cellStyle name="标题 2" xfId="37" builtinId="17"/>
    <cellStyle name="标题 4" xfId="38" builtinId="19"/>
    <cellStyle name="百分比" xfId="39" builtinId="5"/>
    <cellStyle name="链接单元格" xfId="40" builtinId="24"/>
    <cellStyle name="40% - 强调文字颜色 4" xfId="41" builtinId="43"/>
    <cellStyle name="20% - 强调文字颜色 1" xfId="42" builtinId="30"/>
    <cellStyle name="常规 2 2" xfId="43"/>
    <cellStyle name="强调文字颜色 5" xfId="44" builtinId="45"/>
    <cellStyle name="汇总" xfId="45" builtinId="25"/>
    <cellStyle name="强调文字颜色 2" xfId="46" builtinId="33"/>
    <cellStyle name="差" xfId="47" builtinId="27"/>
    <cellStyle name="20% - 强调文字颜色 6" xfId="48" builtinId="50"/>
    <cellStyle name="警告文本" xfId="49" builtinId="11"/>
    <cellStyle name="适中" xfId="50" builtinId="28"/>
    <cellStyle name="强调文字颜色 1" xfId="51" builtinId="29"/>
    <cellStyle name="60% - 强调文字颜色 4" xfId="52" builtinId="44"/>
    <cellStyle name="40% - 强调文字颜色 1" xfId="53" builtinId="3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7"/>
  <sheetViews>
    <sheetView tabSelected="1" topLeftCell="A19" workbookViewId="0">
      <selection activeCell="C26" sqref="C26:G26"/>
    </sheetView>
  </sheetViews>
  <sheetFormatPr defaultColWidth="9" defaultRowHeight="13.5"/>
  <cols>
    <col min="1" max="1" width="5.125" style="2" customWidth="1"/>
    <col min="2" max="2" width="30.125" style="2" customWidth="1"/>
    <col min="3" max="3" width="14.625" style="2" customWidth="1"/>
    <col min="4" max="4" width="16.875" style="2" customWidth="1"/>
    <col min="5" max="5" width="21.375" style="2" customWidth="1"/>
    <col min="6" max="6" width="15.625" style="2" customWidth="1"/>
    <col min="7" max="7" width="15.5" style="2" customWidth="1"/>
    <col min="8" max="9" width="9" style="2"/>
    <col min="10" max="10" width="9.375" style="2"/>
    <col min="11" max="11" width="12.625" style="2"/>
    <col min="12" max="12" width="11.5" style="2"/>
    <col min="13" max="16384" width="9" style="2"/>
  </cols>
  <sheetData>
    <row r="1" ht="40.5" customHeight="1" spans="1:7">
      <c r="A1" s="3" t="s">
        <v>0</v>
      </c>
      <c r="B1" s="3"/>
      <c r="C1" s="3"/>
      <c r="D1" s="3"/>
      <c r="E1" s="3"/>
      <c r="F1" s="3"/>
      <c r="G1" s="3"/>
    </row>
    <row r="2" spans="1:7">
      <c r="A2" s="4"/>
      <c r="B2" s="4"/>
      <c r="C2" s="4"/>
      <c r="D2" s="4"/>
      <c r="E2" s="4"/>
      <c r="F2" s="4"/>
      <c r="G2" s="4"/>
    </row>
    <row r="3" ht="20.65" customHeight="1" spans="1:7">
      <c r="A3" s="5" t="s">
        <v>1</v>
      </c>
      <c r="B3" s="5"/>
      <c r="C3" s="5"/>
      <c r="D3" s="6"/>
      <c r="E3" s="6"/>
      <c r="F3" s="6" t="s">
        <v>2</v>
      </c>
      <c r="G3" s="6"/>
    </row>
    <row r="4" s="1" customFormat="1" ht="45" customHeight="1" spans="1:7">
      <c r="A4" s="7" t="s">
        <v>3</v>
      </c>
      <c r="B4" s="7"/>
      <c r="C4" s="8" t="s">
        <v>4</v>
      </c>
      <c r="D4" s="8"/>
      <c r="E4" s="7" t="s">
        <v>5</v>
      </c>
      <c r="F4" s="8" t="s">
        <v>6</v>
      </c>
      <c r="G4" s="8"/>
    </row>
    <row r="5" s="1" customFormat="1" ht="45" customHeight="1" spans="1:7">
      <c r="A5" s="7" t="s">
        <v>7</v>
      </c>
      <c r="B5" s="7"/>
      <c r="C5" s="9" t="s">
        <v>8</v>
      </c>
      <c r="D5" s="9"/>
      <c r="E5" s="7" t="s">
        <v>9</v>
      </c>
      <c r="F5" s="9" t="s">
        <v>10</v>
      </c>
      <c r="G5" s="9"/>
    </row>
    <row r="6" s="1" customFormat="1" ht="45" customHeight="1" spans="1:7">
      <c r="A6" s="7" t="s">
        <v>11</v>
      </c>
      <c r="B6" s="7"/>
      <c r="C6" s="10">
        <f>C9</f>
        <v>2166804</v>
      </c>
      <c r="D6" s="8"/>
      <c r="E6" s="7" t="s">
        <v>12</v>
      </c>
      <c r="F6" s="30">
        <f>F9</f>
        <v>1624375.7118372</v>
      </c>
      <c r="G6" s="30"/>
    </row>
    <row r="7" s="1" customFormat="1" ht="135" customHeight="1" spans="1:7">
      <c r="A7" s="7" t="s">
        <v>13</v>
      </c>
      <c r="B7" s="7"/>
      <c r="C7" s="11" t="s">
        <v>14</v>
      </c>
      <c r="D7" s="11"/>
      <c r="E7" s="11"/>
      <c r="F7" s="11"/>
      <c r="G7" s="11"/>
    </row>
    <row r="8" s="1" customFormat="1" ht="45" customHeight="1" spans="1:7">
      <c r="A8" s="7" t="s">
        <v>15</v>
      </c>
      <c r="B8" s="7"/>
      <c r="C8" s="7" t="s">
        <v>16</v>
      </c>
      <c r="D8" s="7" t="s">
        <v>17</v>
      </c>
      <c r="E8" s="7" t="s">
        <v>18</v>
      </c>
      <c r="F8" s="7" t="s">
        <v>19</v>
      </c>
      <c r="G8" s="7" t="s">
        <v>20</v>
      </c>
    </row>
    <row r="9" s="1" customFormat="1" ht="35.25" customHeight="1" spans="1:7">
      <c r="A9" s="12" t="s">
        <v>21</v>
      </c>
      <c r="B9" s="12" t="s">
        <v>22</v>
      </c>
      <c r="C9" s="13">
        <v>2166804</v>
      </c>
      <c r="D9" s="13">
        <f>D10+D11+D23+D24</f>
        <v>-542428.2881628</v>
      </c>
      <c r="E9" s="38" t="s">
        <v>23</v>
      </c>
      <c r="F9" s="13">
        <f>C9+D9</f>
        <v>1624375.7118372</v>
      </c>
      <c r="G9" s="38" t="s">
        <v>24</v>
      </c>
    </row>
    <row r="10" s="1" customFormat="1" ht="48.6" customHeight="1" spans="1:7">
      <c r="A10" s="14" t="s">
        <v>25</v>
      </c>
      <c r="B10" s="15" t="s">
        <v>26</v>
      </c>
      <c r="C10" s="13">
        <v>1758997</v>
      </c>
      <c r="D10" s="16">
        <v>-413524.32</v>
      </c>
      <c r="E10" s="31" t="s">
        <v>27</v>
      </c>
      <c r="F10" s="13">
        <f>C10+D10</f>
        <v>1345472.68</v>
      </c>
      <c r="G10" s="38" t="s">
        <v>24</v>
      </c>
    </row>
    <row r="11" s="1" customFormat="1" ht="39.95" customHeight="1" spans="1:8">
      <c r="A11" s="15" t="s">
        <v>28</v>
      </c>
      <c r="B11" s="15" t="s">
        <v>29</v>
      </c>
      <c r="C11" s="17">
        <f>SUM(C12:C22)</f>
        <v>254369</v>
      </c>
      <c r="D11" s="16">
        <f>F11-C11</f>
        <v>-52817.192536</v>
      </c>
      <c r="E11" s="31"/>
      <c r="F11" s="13">
        <f>SUM(F12:F22)</f>
        <v>201551.807464</v>
      </c>
      <c r="G11" s="8"/>
      <c r="H11" s="32"/>
    </row>
    <row r="12" s="1" customFormat="1" ht="39.95" customHeight="1" spans="1:7">
      <c r="A12" s="18">
        <v>1</v>
      </c>
      <c r="B12" s="19" t="s">
        <v>30</v>
      </c>
      <c r="C12" s="20">
        <v>0</v>
      </c>
      <c r="D12" s="16">
        <f>F12-C12</f>
        <v>26909.4536</v>
      </c>
      <c r="E12" s="8" t="s">
        <v>31</v>
      </c>
      <c r="F12" s="13">
        <f>F10*0.02</f>
        <v>26909.4536</v>
      </c>
      <c r="G12" s="31" t="s">
        <v>32</v>
      </c>
    </row>
    <row r="13" s="1" customFormat="1" ht="39.95" customHeight="1" spans="1:7">
      <c r="A13" s="18">
        <v>2</v>
      </c>
      <c r="B13" s="21" t="s">
        <v>33</v>
      </c>
      <c r="C13" s="22">
        <v>98504</v>
      </c>
      <c r="D13" s="16">
        <f t="shared" ref="D13:D24" si="0">F13-C13</f>
        <v>-17775.6392</v>
      </c>
      <c r="E13" s="8" t="s">
        <v>34</v>
      </c>
      <c r="F13" s="13">
        <f>F10*0.06</f>
        <v>80728.3608</v>
      </c>
      <c r="G13" s="31" t="s">
        <v>35</v>
      </c>
    </row>
    <row r="14" s="1" customFormat="1" ht="39.95" customHeight="1" spans="1:7">
      <c r="A14" s="18">
        <v>3</v>
      </c>
      <c r="B14" s="21" t="s">
        <v>36</v>
      </c>
      <c r="C14" s="22">
        <v>45030</v>
      </c>
      <c r="D14" s="16">
        <f t="shared" si="0"/>
        <v>-629.401559999998</v>
      </c>
      <c r="E14" s="8" t="s">
        <v>34</v>
      </c>
      <c r="F14" s="13">
        <f>F10*0.033</f>
        <v>44400.59844</v>
      </c>
      <c r="G14" s="31" t="s">
        <v>37</v>
      </c>
    </row>
    <row r="15" s="1" customFormat="1" ht="39.95" customHeight="1" spans="1:7">
      <c r="A15" s="18">
        <v>4</v>
      </c>
      <c r="B15" s="21" t="s">
        <v>38</v>
      </c>
      <c r="C15" s="22">
        <v>20580</v>
      </c>
      <c r="D15" s="16">
        <f t="shared" si="0"/>
        <v>-397.909800000001</v>
      </c>
      <c r="E15" s="8" t="s">
        <v>34</v>
      </c>
      <c r="F15" s="15">
        <f>F10*0.015</f>
        <v>20182.0902</v>
      </c>
      <c r="G15" s="31" t="s">
        <v>39</v>
      </c>
    </row>
    <row r="16" s="1" customFormat="1" ht="39.95" customHeight="1" spans="1:7">
      <c r="A16" s="8">
        <v>5</v>
      </c>
      <c r="B16" s="21" t="s">
        <v>40</v>
      </c>
      <c r="C16" s="22">
        <v>12841</v>
      </c>
      <c r="D16" s="16">
        <f t="shared" si="0"/>
        <v>-5037.258456</v>
      </c>
      <c r="E16" s="8" t="s">
        <v>34</v>
      </c>
      <c r="F16" s="13">
        <f>F10*0.0058</f>
        <v>7803.741544</v>
      </c>
      <c r="G16" s="31" t="s">
        <v>41</v>
      </c>
    </row>
    <row r="17" s="1" customFormat="1" ht="39.95" customHeight="1" spans="1:7">
      <c r="A17" s="23">
        <v>6</v>
      </c>
      <c r="B17" s="21" t="s">
        <v>42</v>
      </c>
      <c r="C17" s="22">
        <v>9499</v>
      </c>
      <c r="D17" s="16">
        <f t="shared" si="0"/>
        <v>3955.7268</v>
      </c>
      <c r="E17" s="8" t="s">
        <v>43</v>
      </c>
      <c r="F17" s="13">
        <f>F10*0.01</f>
        <v>13454.7268</v>
      </c>
      <c r="G17" s="31" t="s">
        <v>44</v>
      </c>
    </row>
    <row r="18" s="1" customFormat="1" ht="39.95" customHeight="1" spans="1:7">
      <c r="A18" s="18">
        <v>7</v>
      </c>
      <c r="B18" s="21" t="s">
        <v>45</v>
      </c>
      <c r="C18" s="22">
        <v>7915</v>
      </c>
      <c r="D18" s="16">
        <f t="shared" si="0"/>
        <v>-3878.58196</v>
      </c>
      <c r="E18" s="8" t="s">
        <v>34</v>
      </c>
      <c r="F18" s="13">
        <f>F10*0.003</f>
        <v>4036.41804</v>
      </c>
      <c r="G18" s="31" t="s">
        <v>46</v>
      </c>
    </row>
    <row r="19" s="1" customFormat="1" ht="39.95" customHeight="1" spans="1:7">
      <c r="A19" s="18">
        <v>8</v>
      </c>
      <c r="B19" s="21" t="s">
        <v>47</v>
      </c>
      <c r="C19" s="22">
        <v>0</v>
      </c>
      <c r="D19" s="16">
        <f t="shared" si="0"/>
        <v>4036.41804</v>
      </c>
      <c r="E19" s="8" t="s">
        <v>31</v>
      </c>
      <c r="F19" s="13">
        <f>F10*0.003</f>
        <v>4036.41804</v>
      </c>
      <c r="G19" s="31" t="s">
        <v>46</v>
      </c>
    </row>
    <row r="20" s="1" customFormat="1" ht="39.95" customHeight="1" spans="1:7">
      <c r="A20" s="18">
        <v>9</v>
      </c>
      <c r="B20" s="21" t="s">
        <v>48</v>
      </c>
      <c r="C20" s="22">
        <v>10000</v>
      </c>
      <c r="D20" s="16">
        <f t="shared" si="0"/>
        <v>-10000</v>
      </c>
      <c r="E20" s="8" t="s">
        <v>49</v>
      </c>
      <c r="F20" s="13">
        <v>0</v>
      </c>
      <c r="G20" s="31"/>
    </row>
    <row r="21" s="1" customFormat="1" ht="39.95" customHeight="1" spans="1:7">
      <c r="A21" s="18">
        <v>10</v>
      </c>
      <c r="B21" s="21" t="s">
        <v>50</v>
      </c>
      <c r="C21" s="22">
        <v>20000</v>
      </c>
      <c r="D21" s="16">
        <f t="shared" si="0"/>
        <v>-20000</v>
      </c>
      <c r="E21" s="8" t="s">
        <v>49</v>
      </c>
      <c r="F21" s="13">
        <v>0</v>
      </c>
      <c r="G21" s="31"/>
    </row>
    <row r="22" s="1" customFormat="1" ht="39.95" customHeight="1" spans="1:7">
      <c r="A22" s="18">
        <v>11</v>
      </c>
      <c r="B22" s="21" t="s">
        <v>51</v>
      </c>
      <c r="C22" s="22">
        <v>30000</v>
      </c>
      <c r="D22" s="16">
        <f t="shared" si="0"/>
        <v>-30000</v>
      </c>
      <c r="E22" s="8" t="s">
        <v>49</v>
      </c>
      <c r="F22" s="13">
        <v>0</v>
      </c>
      <c r="G22" s="31"/>
    </row>
    <row r="23" s="1" customFormat="1" ht="35.25" customHeight="1" spans="1:7">
      <c r="A23" s="15" t="s">
        <v>52</v>
      </c>
      <c r="B23" s="15" t="s">
        <v>53</v>
      </c>
      <c r="C23" s="24">
        <v>100668</v>
      </c>
      <c r="D23" s="13">
        <f t="shared" si="0"/>
        <v>-23316.7756268</v>
      </c>
      <c r="E23" s="8" t="s">
        <v>34</v>
      </c>
      <c r="F23" s="13">
        <f>(F10+F11)*0.05</f>
        <v>77351.2243732</v>
      </c>
      <c r="G23" s="33" t="s">
        <v>54</v>
      </c>
    </row>
    <row r="24" s="1" customFormat="1" ht="33" customHeight="1" spans="1:7">
      <c r="A24" s="15" t="s">
        <v>55</v>
      </c>
      <c r="B24" s="15" t="s">
        <v>56</v>
      </c>
      <c r="C24" s="24">
        <v>52770</v>
      </c>
      <c r="D24" s="13">
        <f t="shared" si="0"/>
        <v>-52770</v>
      </c>
      <c r="E24" s="8" t="s">
        <v>49</v>
      </c>
      <c r="F24" s="13">
        <v>0</v>
      </c>
      <c r="G24" s="33"/>
    </row>
    <row r="25" s="1" customFormat="1" ht="87" customHeight="1" spans="1:7">
      <c r="A25" s="25" t="s">
        <v>57</v>
      </c>
      <c r="B25" s="7"/>
      <c r="C25" s="26" t="s">
        <v>58</v>
      </c>
      <c r="D25" s="26"/>
      <c r="E25" s="26"/>
      <c r="F25" s="26"/>
      <c r="G25" s="26"/>
    </row>
    <row r="26" s="1" customFormat="1" ht="52.5" customHeight="1" spans="1:13">
      <c r="A26" s="27" t="s">
        <v>59</v>
      </c>
      <c r="B26" s="28"/>
      <c r="C26" s="29"/>
      <c r="D26" s="29"/>
      <c r="E26" s="29"/>
      <c r="F26" s="29"/>
      <c r="G26" s="29"/>
      <c r="M26" s="37"/>
    </row>
    <row r="27" s="1" customFormat="1" ht="20.25" customHeight="1" spans="1:7">
      <c r="A27" s="2"/>
      <c r="B27" s="2"/>
      <c r="C27" s="2"/>
      <c r="D27" s="2"/>
      <c r="E27" s="2"/>
      <c r="F27" s="2"/>
      <c r="G27" s="2"/>
    </row>
    <row r="28" s="1" customFormat="1" ht="17.25" customHeight="1" spans="1:10">
      <c r="A28" s="2"/>
      <c r="B28" s="2"/>
      <c r="C28" s="2"/>
      <c r="D28" s="2"/>
      <c r="E28" s="2"/>
      <c r="F28" s="2"/>
      <c r="G28" s="2"/>
      <c r="I28" s="34"/>
      <c r="J28" s="35"/>
    </row>
    <row r="29" s="1" customFormat="1" ht="18" customHeight="1" spans="1:10">
      <c r="A29" s="2"/>
      <c r="B29" s="2"/>
      <c r="C29" s="2"/>
      <c r="D29" s="2"/>
      <c r="E29" s="2"/>
      <c r="F29" s="2"/>
      <c r="G29" s="2"/>
      <c r="I29" s="34"/>
      <c r="J29" s="35"/>
    </row>
    <row r="30" s="1" customFormat="1" ht="17.25" customHeight="1" spans="1:10">
      <c r="A30" s="2"/>
      <c r="B30" s="2"/>
      <c r="C30" s="2"/>
      <c r="D30" s="2"/>
      <c r="E30" s="2"/>
      <c r="F30" s="2"/>
      <c r="G30" s="2"/>
      <c r="I30" s="34"/>
      <c r="J30" s="35"/>
    </row>
    <row r="31" s="1" customFormat="1" ht="33" customHeight="1" spans="1:9">
      <c r="A31" s="2"/>
      <c r="B31" s="2"/>
      <c r="C31" s="2"/>
      <c r="D31" s="2"/>
      <c r="E31" s="2"/>
      <c r="F31" s="2"/>
      <c r="G31" s="2"/>
      <c r="I31" s="36"/>
    </row>
    <row r="32" s="1" customFormat="1" ht="18" customHeight="1" spans="1:9">
      <c r="A32" s="2"/>
      <c r="B32" s="2"/>
      <c r="C32" s="2"/>
      <c r="D32" s="2"/>
      <c r="E32" s="2"/>
      <c r="F32" s="2"/>
      <c r="G32" s="2"/>
      <c r="I32" s="36"/>
    </row>
    <row r="33" s="1" customFormat="1" ht="18" customHeight="1" spans="1:9">
      <c r="A33" s="2"/>
      <c r="B33" s="2"/>
      <c r="C33" s="2"/>
      <c r="D33" s="2"/>
      <c r="E33" s="2"/>
      <c r="F33" s="2"/>
      <c r="G33" s="2"/>
      <c r="I33" s="36"/>
    </row>
    <row r="34" s="1" customFormat="1" ht="18" customHeight="1" spans="1:9">
      <c r="A34" s="2"/>
      <c r="B34" s="2"/>
      <c r="C34" s="2"/>
      <c r="D34" s="2"/>
      <c r="E34" s="2"/>
      <c r="F34" s="2"/>
      <c r="G34" s="2"/>
      <c r="I34" s="36"/>
    </row>
    <row r="35" s="1" customFormat="1" spans="1:7">
      <c r="A35" s="2"/>
      <c r="B35" s="2"/>
      <c r="C35" s="2"/>
      <c r="D35" s="2"/>
      <c r="E35" s="2"/>
      <c r="F35" s="2"/>
      <c r="G35" s="2"/>
    </row>
    <row r="36" s="1" customFormat="1" ht="84" customHeight="1" spans="1:7">
      <c r="A36" s="2"/>
      <c r="B36" s="2"/>
      <c r="C36" s="2"/>
      <c r="D36" s="2"/>
      <c r="E36" s="2"/>
      <c r="F36" s="2"/>
      <c r="G36" s="2"/>
    </row>
    <row r="37" ht="49.5" customHeight="1"/>
  </sheetData>
  <protectedRanges>
    <protectedRange sqref="B17" name="区域1_2_1_2"/>
  </protectedRanges>
  <mergeCells count="18">
    <mergeCell ref="A1:G1"/>
    <mergeCell ref="A3:C3"/>
    <mergeCell ref="F3:G3"/>
    <mergeCell ref="A4:B4"/>
    <mergeCell ref="C4:D4"/>
    <mergeCell ref="F4:G4"/>
    <mergeCell ref="A5:B5"/>
    <mergeCell ref="C5:D5"/>
    <mergeCell ref="F5:G5"/>
    <mergeCell ref="A6:B6"/>
    <mergeCell ref="C6:D6"/>
    <mergeCell ref="F6:G6"/>
    <mergeCell ref="A7:B7"/>
    <mergeCell ref="C7:G7"/>
    <mergeCell ref="A8:B8"/>
    <mergeCell ref="C25:G25"/>
    <mergeCell ref="A26:B26"/>
    <mergeCell ref="C26:G26"/>
  </mergeCells>
  <printOptions horizontalCentered="1"/>
  <pageMargins left="0.707638888888889" right="0.707638888888889" top="0.747916666666667" bottom="0.747916666666667" header="0.313888888888889" footer="0.313888888888889"/>
  <pageSetup paperSize="9" scale="5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评审意见表</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dc:creator>
  <cp:lastModifiedBy>user</cp:lastModifiedBy>
  <dcterms:created xsi:type="dcterms:W3CDTF">2006-09-18T00:00:00Z</dcterms:created>
  <cp:lastPrinted>2024-07-22T22:57:00Z</cp:lastPrinted>
  <dcterms:modified xsi:type="dcterms:W3CDTF">2024-09-03T16:55:41Z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2052-11.8.2.10953</vt:lpwstr>
  </property>
  <property fmtid="{D5CDD505-2E9C-101B-9397-08002B2CF9AE}" pid="3" name="ICV">
    <vt:lpwstr>BD2E8AD23E1447E480A2DA88C7DEED86_13</vt:lpwstr>
  </property>
</Properties>
</file>